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20" windowHeight="11385"/>
  </bookViews>
  <sheets>
    <sheet name="основной" sheetId="1" r:id="rId1"/>
    <sheet name="до 500 тр" sheetId="2" r:id="rId2"/>
    <sheet name="ремонты" sheetId="5" r:id="rId3"/>
  </sheets>
  <calcPr calcId="125725"/>
  <fileRecoveryPr repairLoad="1"/>
</workbook>
</file>

<file path=xl/calcChain.xml><?xml version="1.0" encoding="utf-8"?>
<calcChain xmlns="http://schemas.openxmlformats.org/spreadsheetml/2006/main">
  <c r="B19" i="1"/>
  <c r="N259"/>
  <c r="N236"/>
  <c r="N84" l="1"/>
  <c r="N163"/>
  <c r="N171"/>
  <c r="N169"/>
  <c r="N183"/>
  <c r="N244" l="1"/>
  <c r="N45" l="1"/>
  <c r="N223"/>
  <c r="N200" l="1"/>
  <c r="D102" i="2"/>
  <c r="N109" i="1" l="1"/>
  <c r="D468" i="2" l="1"/>
  <c r="D423" l="1"/>
  <c r="D220" l="1"/>
  <c r="N97" i="1" l="1"/>
  <c r="D239" i="2"/>
  <c r="D224"/>
  <c r="N137" i="1" l="1"/>
  <c r="D376" i="2"/>
  <c r="D482" l="1"/>
  <c r="D55" l="1"/>
  <c r="D216"/>
  <c r="D263"/>
  <c r="D7"/>
  <c r="D381"/>
  <c r="D346"/>
  <c r="D344" s="1"/>
  <c r="D272" l="1"/>
  <c r="D368" l="1"/>
  <c r="N199" i="1" l="1"/>
  <c r="D397" i="2"/>
  <c r="D366"/>
  <c r="D161"/>
  <c r="N262" i="1" l="1"/>
  <c r="D259" i="2"/>
  <c r="D340" l="1"/>
  <c r="D332" s="1"/>
  <c r="D322"/>
  <c r="D474" l="1"/>
  <c r="D463"/>
  <c r="D459"/>
  <c r="D453"/>
  <c r="D449"/>
  <c r="D446"/>
  <c r="D447"/>
  <c r="D445" l="1"/>
  <c r="D304"/>
  <c r="C15" i="5" l="1"/>
  <c r="D393" i="2" l="1"/>
  <c r="D371" l="1"/>
  <c r="D280"/>
  <c r="D292"/>
  <c r="D72"/>
  <c r="D49"/>
  <c r="D364"/>
  <c r="D312"/>
  <c r="D414"/>
  <c r="D408"/>
  <c r="D383"/>
  <c r="D352"/>
  <c r="D212"/>
  <c r="D143"/>
  <c r="D119"/>
  <c r="D95"/>
  <c r="D91"/>
  <c r="D78"/>
  <c r="D75"/>
  <c r="D65"/>
  <c r="D44"/>
  <c r="D41"/>
  <c r="D498" l="1"/>
</calcChain>
</file>

<file path=xl/sharedStrings.xml><?xml version="1.0" encoding="utf-8"?>
<sst xmlns="http://schemas.openxmlformats.org/spreadsheetml/2006/main" count="3192" uniqueCount="709">
  <si>
    <t>«Согласовано»</t>
  </si>
  <si>
    <t>«Утверждено»</t>
  </si>
  <si>
    <t>Протоколом заседания Наблюдательного Совета</t>
  </si>
  <si>
    <t>Протоколом заседания Правления</t>
  </si>
  <si>
    <t>АКБ "Алмазэргиэнбанк" АО</t>
  </si>
  <si>
    <t>ПЛАН ЗАКУПКИ ТОВАРОВ, РАБОТ, УСЛУГ</t>
  </si>
  <si>
    <t>Наименование заказчика</t>
  </si>
  <si>
    <t>Акционерный Коммерческий Банк "Алмазэргиэнбанк" Акционерное общество</t>
  </si>
  <si>
    <t>Адрес местонахождения заказчика</t>
  </si>
  <si>
    <t>677000, г. Якутск, пр. Ленина 1</t>
  </si>
  <si>
    <t>Телефон заказчика</t>
  </si>
  <si>
    <t xml:space="preserve"> тел. (4112)425-425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</si>
  <si>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</si>
  <si>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</si>
  <si>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</si>
  <si>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</si>
  <si>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</si>
  <si>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</t>
  </si>
  <si>
    <t>Код по ОКВЭД2</t>
  </si>
  <si>
    <t>Код по ОКДП</t>
  </si>
  <si>
    <t>Код по ОКПД2</t>
  </si>
  <si>
    <t>Предмет договора</t>
  </si>
  <si>
    <t>Минимально необходимые требования, предъявляемые к закупаемым товарам,работам,услугам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</si>
  <si>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</si>
  <si>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</si>
  <si>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</si>
  <si>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Сведения о начальной (максимальной) цене договора (цене лота)</t>
  </si>
  <si>
    <t>Участниками закупки могут быть только субъекты МСП</t>
  </si>
  <si>
    <t>График осуществления процедур закупки</t>
  </si>
  <si>
    <t>Способ закупки</t>
  </si>
  <si>
    <t>Закупка в электронной форме</t>
  </si>
  <si>
    <t>Заказчик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</si>
  <si>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</si>
  <si>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</si>
  <si>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</si>
  <si>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закупке(месяц, год)</t>
  </si>
  <si>
    <t>Срок исполнения договора(месяц, год)</t>
  </si>
  <si>
    <t>1</t>
  </si>
  <si>
    <t/>
  </si>
  <si>
    <t>35.1.</t>
  </si>
  <si>
    <t>согласно договору</t>
  </si>
  <si>
    <t>214</t>
  </si>
  <si>
    <t>98000000000</t>
  </si>
  <si>
    <t xml:space="preserve">Саха /Якутия/  Респ </t>
  </si>
  <si>
    <t>Нет</t>
  </si>
  <si>
    <t>Закупка у единственного поставщика (исполнителя, подрядчика)</t>
  </si>
  <si>
    <t>АКЦИОНЕРНЫЙ КОММЕРЧЕСКИЙ БАНК "АЛМАЗЭРГИЭНБАНК"  АКЦИОНЕРНОЕ ОБЩЕСТВО</t>
  </si>
  <si>
    <t>35.30.11.111.</t>
  </si>
  <si>
    <t>Содержание зданий</t>
  </si>
  <si>
    <t>19.20.</t>
  </si>
  <si>
    <t>19.20.21.100</t>
  </si>
  <si>
    <t>Поставка ГСМ</t>
  </si>
  <si>
    <t>81.21.</t>
  </si>
  <si>
    <t>81.21.10.</t>
  </si>
  <si>
    <t>Да</t>
  </si>
  <si>
    <t>Запрос котировок в электронной форме</t>
  </si>
  <si>
    <t>80.20.</t>
  </si>
  <si>
    <t>80.10.12.</t>
  </si>
  <si>
    <t>642</t>
  </si>
  <si>
    <t>Единица</t>
  </si>
  <si>
    <t>нет</t>
  </si>
  <si>
    <t>Якутск</t>
  </si>
  <si>
    <t>80.10.</t>
  </si>
  <si>
    <t>80.10.1.</t>
  </si>
  <si>
    <t>Физическая охрана</t>
  </si>
  <si>
    <t>80.20</t>
  </si>
  <si>
    <t>26.20</t>
  </si>
  <si>
    <t>26.20.13</t>
  </si>
  <si>
    <t>Поставка картриджей</t>
  </si>
  <si>
    <t>Поставка питьевой воды</t>
  </si>
  <si>
    <t>28.23.</t>
  </si>
  <si>
    <t>28.23.13</t>
  </si>
  <si>
    <t>Поставка кассового оборудования:</t>
  </si>
  <si>
    <t>47.62.</t>
  </si>
  <si>
    <t>Приобретение канцтоваров</t>
  </si>
  <si>
    <t>Оказание услуг по аренде нежилых помещений</t>
  </si>
  <si>
    <t>41.2</t>
  </si>
  <si>
    <t>41.20.40</t>
  </si>
  <si>
    <t>95.11</t>
  </si>
  <si>
    <t>95.11.10</t>
  </si>
  <si>
    <t>26.20.</t>
  </si>
  <si>
    <t>Поставка компьютерного оборудования</t>
  </si>
  <si>
    <t>да</t>
  </si>
  <si>
    <t>Поставка  оборудования</t>
  </si>
  <si>
    <t>61.10.</t>
  </si>
  <si>
    <t>61.10.4</t>
  </si>
  <si>
    <t>26.20.12</t>
  </si>
  <si>
    <t>Поставка POS терминалов</t>
  </si>
  <si>
    <t>18.12</t>
  </si>
  <si>
    <t>18.12.11</t>
  </si>
  <si>
    <t>47.62.2</t>
  </si>
  <si>
    <t>Поставка офисной бумаги  А4</t>
  </si>
  <si>
    <t>согласно закупочной  документации</t>
  </si>
  <si>
    <t>ОЦЕНОЧНЫЕ УСЛУГИ</t>
  </si>
  <si>
    <t>68.31.</t>
  </si>
  <si>
    <t>68.31.16.</t>
  </si>
  <si>
    <t>УСЛУГИ ПО СТРАХОВАНИЮ</t>
  </si>
  <si>
    <t>65.12.</t>
  </si>
  <si>
    <t>65.12.12</t>
  </si>
  <si>
    <t>соглсно договору</t>
  </si>
  <si>
    <t>КОНСУЛЬТАЦИОННЫЕ УСЛУГИ</t>
  </si>
  <si>
    <t>ИТОГО ПО СМЕТЕ РАСХОДОВ</t>
  </si>
  <si>
    <t>КАПИТАЛЬНЫЕ ВЛОЖЕНИЯ</t>
  </si>
  <si>
    <t>Капитальные вложения</t>
  </si>
  <si>
    <t>28.23</t>
  </si>
  <si>
    <t>ИТОГО КАПИТАЛЬНЫХ ВЛОЖЕНИЙ</t>
  </si>
  <si>
    <t>Акционерный Коммерческий Банк "АЛМАЗЭРГИЭНБАНК"  Акционерное Общество</t>
  </si>
  <si>
    <t>62.01.</t>
  </si>
  <si>
    <t>36.00.20.150</t>
  </si>
  <si>
    <t>36.00.</t>
  </si>
  <si>
    <t>80.20.10.</t>
  </si>
  <si>
    <t>80.10.11.</t>
  </si>
  <si>
    <t>35.11.10.110.</t>
  </si>
  <si>
    <t>35.30.11.120.</t>
  </si>
  <si>
    <t>35.3.</t>
  </si>
  <si>
    <t>70.22.</t>
  </si>
  <si>
    <t>81.10.</t>
  </si>
  <si>
    <t>81.10.10.000.</t>
  </si>
  <si>
    <t>согласно закупочной документации</t>
  </si>
  <si>
    <r>
      <t xml:space="preserve"> </t>
    </r>
    <r>
      <rPr>
        <sz val="10"/>
        <color indexed="8"/>
        <rFont val="Times New Roman"/>
        <family val="1"/>
        <charset val="204"/>
      </rPr>
      <t>bank@albank.ru</t>
    </r>
  </si>
  <si>
    <t>согласно конкурсной документации</t>
  </si>
  <si>
    <t>Хабаровск</t>
  </si>
  <si>
    <t>ОРсУС</t>
  </si>
  <si>
    <t>Нижний Бестях</t>
  </si>
  <si>
    <t>Поставка расходных материалов кассы</t>
  </si>
  <si>
    <t>шт</t>
  </si>
  <si>
    <t>06.20.10</t>
  </si>
  <si>
    <t>06.20.</t>
  </si>
  <si>
    <t>65.12.4</t>
  </si>
  <si>
    <t>65.12</t>
  </si>
  <si>
    <t>кВт</t>
  </si>
  <si>
    <t>Гкал</t>
  </si>
  <si>
    <t>тыс.куб.м</t>
  </si>
  <si>
    <t xml:space="preserve">Изготовление и монтаж наружных вывесок офисов </t>
  </si>
  <si>
    <t>73.11</t>
  </si>
  <si>
    <t>26.51.44</t>
  </si>
  <si>
    <t>26.51</t>
  </si>
  <si>
    <t>61.20.</t>
  </si>
  <si>
    <t>61.20.11</t>
  </si>
  <si>
    <t>61.10.30</t>
  </si>
  <si>
    <t>61.10.11</t>
  </si>
  <si>
    <t>61.30.</t>
  </si>
  <si>
    <t>61.30.10</t>
  </si>
  <si>
    <t>73.11.19.</t>
  </si>
  <si>
    <t>81.10.10.</t>
  </si>
  <si>
    <t>77.39.19</t>
  </si>
  <si>
    <t>77.39.</t>
  </si>
  <si>
    <t>43.29.</t>
  </si>
  <si>
    <t>43.29</t>
  </si>
  <si>
    <t>43.29.1.</t>
  </si>
  <si>
    <t>26.20.40</t>
  </si>
  <si>
    <t>Сведения о начальной (максимальной) цене договора</t>
  </si>
  <si>
    <r>
      <t xml:space="preserve">Холодное водоснабжение - </t>
    </r>
    <r>
      <rPr>
        <b/>
        <sz val="10"/>
        <rFont val="Times New Roman"/>
        <family val="1"/>
        <charset val="204"/>
      </rPr>
      <t>АО Водоканал</t>
    </r>
  </si>
  <si>
    <r>
      <t xml:space="preserve">Водоотведение - </t>
    </r>
    <r>
      <rPr>
        <b/>
        <sz val="10"/>
        <rFont val="Times New Roman"/>
        <family val="1"/>
        <charset val="204"/>
      </rPr>
      <t>АО Водоканал</t>
    </r>
  </si>
  <si>
    <t>33.14</t>
  </si>
  <si>
    <t>Теплоэнергия Курашова,46</t>
  </si>
  <si>
    <t>ГВС</t>
  </si>
  <si>
    <t xml:space="preserve">         поверка электро-теплооборудования</t>
  </si>
  <si>
    <t xml:space="preserve">         ТО ойунского,11/1</t>
  </si>
  <si>
    <t xml:space="preserve"> управление многокварт. Домом курашова,46</t>
  </si>
  <si>
    <t>ТО теплосч курашова,46</t>
  </si>
  <si>
    <t>Вилюйск</t>
  </si>
  <si>
    <t>Поставка дизельного топлива Н.Бестях</t>
  </si>
  <si>
    <t>Содержание мебели, хозинвентаря и прочего оборудования</t>
  </si>
  <si>
    <t>47.78</t>
  </si>
  <si>
    <t>Поставка офисной мебели</t>
  </si>
  <si>
    <t>Покровск</t>
  </si>
  <si>
    <t>Ленск</t>
  </si>
  <si>
    <t>Нюрба</t>
  </si>
  <si>
    <t>Бердигестях</t>
  </si>
  <si>
    <t>УАХД</t>
  </si>
  <si>
    <t>Вкладные книжки</t>
  </si>
  <si>
    <t>Денежная чековая книжка по 50л</t>
  </si>
  <si>
    <t>Денежная чековая книжка по 25л</t>
  </si>
  <si>
    <t>Аренда помещений под банкоматы и КСО</t>
  </si>
  <si>
    <t>Закупка инструментов для техников</t>
  </si>
  <si>
    <t>26.51.</t>
  </si>
  <si>
    <t>Закупка чехлов для банкоматов</t>
  </si>
  <si>
    <t>Поставка запчастей для киосков самообслуживания</t>
  </si>
  <si>
    <t>Поставка антискримминговых устройств</t>
  </si>
  <si>
    <t>Закупка чистящих средств для устройств самообслуживания (воздух, салфетки, химия)</t>
  </si>
  <si>
    <t>Закупка жесткого диска и флеш-накопителей</t>
  </si>
  <si>
    <t>Приобретение спецодежды</t>
  </si>
  <si>
    <t>Приобретение хозинвентаря (малые закупки)</t>
  </si>
  <si>
    <t>Приобретение запасных частей (малые закупки)</t>
  </si>
  <si>
    <t>Сунтар</t>
  </si>
  <si>
    <t>Мирный</t>
  </si>
  <si>
    <t>Содержание автотранспорта</t>
  </si>
  <si>
    <t>Доступная среда</t>
  </si>
  <si>
    <t>Содержание выч.техники (заправка картриджей)</t>
  </si>
  <si>
    <t>Перевозка, транспортировка ценностей</t>
  </si>
  <si>
    <t>49.41.</t>
  </si>
  <si>
    <t>перевозка, пересылка (погрузка-разгрузка) ценностей</t>
  </si>
  <si>
    <t>перевозка ценностей (усл.автотрансп.)</t>
  </si>
  <si>
    <t>68.20</t>
  </si>
  <si>
    <t>Алдан (гараж)</t>
  </si>
  <si>
    <t>Мохсоголлох</t>
  </si>
  <si>
    <t>Москва (квартира)</t>
  </si>
  <si>
    <t>Владивосток (квартиры)</t>
  </si>
  <si>
    <t>СЛУЖБА ОБЕСПЕЧЕНИЯ БЕЗОПАСНОСТИ</t>
  </si>
  <si>
    <t>Приобретение материалов по пожарной безопасности ГО, ЧС (знаки, журналы, наклейки и т.д.)</t>
  </si>
  <si>
    <t>Приобретение карточек - пропуска Системы контроля и управления доступом (СКУД)</t>
  </si>
  <si>
    <t>Приобретение, перезарядка огнетушителей и комплектующих к ним</t>
  </si>
  <si>
    <t xml:space="preserve">Приобретение пожарных рукавов и стоволов </t>
  </si>
  <si>
    <t>Испытание наружных пожарных лестниц офисов банка и ИСП</t>
  </si>
  <si>
    <t>ИНОГОРДНИЕ СТРУКТУРНЫЕ ПОДРАЗДЕЛЕНИЯ</t>
  </si>
  <si>
    <t>Вневедомственная охрана</t>
  </si>
  <si>
    <t>ОВО по Вилюйскому району</t>
  </si>
  <si>
    <t>ФГКУ УВО ВНГ с. Майя</t>
  </si>
  <si>
    <t>ФГКУ УВО ВНГ п. Н.Бестях</t>
  </si>
  <si>
    <t>Сунтарский ОВО</t>
  </si>
  <si>
    <t>Техобслуживание ОПТС</t>
  </si>
  <si>
    <t>ООО ЧОП Сулус, Намцы (налог ру ИНН 1417009456)</t>
  </si>
  <si>
    <t>ФГУП Охрана Росгвардии с.Сунтар</t>
  </si>
  <si>
    <t>ФГУП Охрана Росгвардии г. Покровск</t>
  </si>
  <si>
    <t>ФГУП Охрана Росгвардии г. Вилюйск</t>
  </si>
  <si>
    <t>ФГУП Охрана Росгвардии г. Мирный</t>
  </si>
  <si>
    <t>ФГУП Охрана Росгвардии г. Нюрба</t>
  </si>
  <si>
    <t>ФГУП Охрана Майя</t>
  </si>
  <si>
    <t>ФГУП Охрана НБ</t>
  </si>
  <si>
    <t>ФГУП Охрана Мирный</t>
  </si>
  <si>
    <t>ООО САТА (налог ру ИНН 1407004258) В-Вилюйск</t>
  </si>
  <si>
    <t>ОХРАНА ТРУДА</t>
  </si>
  <si>
    <t>Утилизация опасных отходов</t>
  </si>
  <si>
    <t>ремонт мебели,хоз.инвентаря и прочего имущества</t>
  </si>
  <si>
    <t>РЕМОНТ ЗДАНИЙ</t>
  </si>
  <si>
    <t>Монтаж доп.радиаторов в кассовом узле здания в с. Бердигестях</t>
  </si>
  <si>
    <t>Ремонт пола в здании в с. Бердигестях</t>
  </si>
  <si>
    <t>Ремонт служебного автотранспорта (малые закупки)</t>
  </si>
  <si>
    <t xml:space="preserve">Приобретение  вычислительной техники, оборудования и комплектующих </t>
  </si>
  <si>
    <t>УСЛУГИ СВЯЗИ</t>
  </si>
  <si>
    <t>СОПРОВОЖДЕНИЕ ПО</t>
  </si>
  <si>
    <t>ПРИОБРЕТЕНИЕ ПРОГРАММНЫХ ПРОДУКТОВ</t>
  </si>
  <si>
    <t>Приобретение 150 лицензий Radmin 3-й пакет (по требованию СИБ)</t>
  </si>
  <si>
    <t>Подключение ПП "API FOCUS" к системе "Террасофт"</t>
  </si>
  <si>
    <t>Автоматизация доп.управленч.отчетности САПРАН</t>
  </si>
  <si>
    <t>УПРАВЛЕНИЕ ПЛАСТИКОВЫХ КАРТ</t>
  </si>
  <si>
    <t>Закупка чистящих средств для эмбоссера</t>
  </si>
  <si>
    <t>ОТДЕЛ ИНКАССАЦИИ</t>
  </si>
  <si>
    <t>ремонт бронеавтомобилей</t>
  </si>
  <si>
    <t>УРПЗ</t>
  </si>
  <si>
    <t>ПОДГОТОВКА КАДРОВ</t>
  </si>
  <si>
    <t>малые закупки. расходы на консультационные услуги ( участие на семинарах, курсах)</t>
  </si>
  <si>
    <t>АКС</t>
  </si>
  <si>
    <t>СЛУЖЕБНЫЕ КОМАНДИРОВКИ</t>
  </si>
  <si>
    <t>Страхование гражданской ответственности владельцев транспортных средств (ОСАГО)</t>
  </si>
  <si>
    <t>Страхование имущества</t>
  </si>
  <si>
    <t>СЕКРЕТАРИАТ</t>
  </si>
  <si>
    <t>почтово-телеграфные услуги</t>
  </si>
  <si>
    <t xml:space="preserve">периодические издания, литература  </t>
  </si>
  <si>
    <t>подарки, цветы, сувениры клиентам</t>
  </si>
  <si>
    <t>продукты питания</t>
  </si>
  <si>
    <t>ПРОЧИЕ ЗАКУПКИ ТРУ (ЮРИДИЧЕСКИЕ)</t>
  </si>
  <si>
    <t>ДРУГИЕ ОРГАНИЗАЦ. И УПРАВЛЕНЧЕСКИЕ РАСХОДЫ (УАХД)</t>
  </si>
  <si>
    <t xml:space="preserve">                  расходы по печатным, копировальным услугам УАХД</t>
  </si>
  <si>
    <t>ПРОЧИЕ</t>
  </si>
  <si>
    <t xml:space="preserve">ПРОЧАЯ НЕОСНОВНАЯ </t>
  </si>
  <si>
    <t>47.24.</t>
  </si>
  <si>
    <t>новогодние подарки</t>
  </si>
  <si>
    <t>86.90.</t>
  </si>
  <si>
    <t>услуги по санаторно-курортному лечению сотрудников</t>
  </si>
  <si>
    <t>аренда танцевального зала, обучение сотрудников танцам - ОСО СТСЯ</t>
  </si>
  <si>
    <t>85.41.</t>
  </si>
  <si>
    <t>СПОРТИВНЫЕ МЕРОПРИЯТИЯ</t>
  </si>
  <si>
    <t>93.11</t>
  </si>
  <si>
    <t>аренда спортивного зала</t>
  </si>
  <si>
    <t>93.19.</t>
  </si>
  <si>
    <t>малые закупки. расходы по организации банкиады</t>
  </si>
  <si>
    <t xml:space="preserve"> малые закупки. расходы по организации спартакиады</t>
  </si>
  <si>
    <t>малые закупки. расходы по организации сдачи тестов по ГТО</t>
  </si>
  <si>
    <t>малые закупки. расходы по организации кубка банка по волейболу</t>
  </si>
  <si>
    <t xml:space="preserve"> малые закупки. Участие в др.соревнованиях</t>
  </si>
  <si>
    <t>малые закупки. Услуги судейства</t>
  </si>
  <si>
    <t>КОРПОРАТИВНЫЕ МЕРОПРИЯТИЯ</t>
  </si>
  <si>
    <t>малые закупки. организация корп мероприятия "День победы"</t>
  </si>
  <si>
    <t xml:space="preserve">малые закупки. организация корп мероприятия "майская демонстрация" </t>
  </si>
  <si>
    <t xml:space="preserve">малые закупки. организация корп мероприятия "выпускники" </t>
  </si>
  <si>
    <t xml:space="preserve">малые закупки. организация корп мероприятия "Ысыах" </t>
  </si>
  <si>
    <t xml:space="preserve">малые закупки. организация корп мероприятия "тимбилдинг" </t>
  </si>
  <si>
    <t xml:space="preserve">малые закупки. организация корп мероприятия "День рождения Банка" </t>
  </si>
  <si>
    <t xml:space="preserve">малые закупки. организация корп мероприятия "Новый год" </t>
  </si>
  <si>
    <t>малые закупки. организация корп мероприятия -приобретение подарков на 23 февр</t>
  </si>
  <si>
    <t>малые закупки. организация корп мероприятия -приобретение подарков к 8 марта</t>
  </si>
  <si>
    <t>организация др.праздничных дат</t>
  </si>
  <si>
    <t>поздравление юбиляров</t>
  </si>
  <si>
    <t>Расходы по корпоративно-социальной ответственности</t>
  </si>
  <si>
    <t>АО ГАВС, гостиница Соната, проживание приг</t>
  </si>
  <si>
    <t xml:space="preserve">ИП Кириллиным А.А. </t>
  </si>
  <si>
    <t>АЛДАН</t>
  </si>
  <si>
    <t>ИТОГО МАЛЫХ ЗАКУПОК (страница 2)</t>
  </si>
  <si>
    <t>ВСЕГО ЗАКУПОК С УЧЕТОМ МАЛЫХ</t>
  </si>
  <si>
    <t>Приобретение ТМЦ и оборудования - всего</t>
  </si>
  <si>
    <t>Оказание услуг - всего</t>
  </si>
  <si>
    <t>Выполнение работ - всего</t>
  </si>
  <si>
    <t>Инвестиции</t>
  </si>
  <si>
    <t>КОНТРОЛЬ!!!</t>
  </si>
  <si>
    <t>КОЛ-ВО ДОГОВОРОВ Стр. 2</t>
  </si>
  <si>
    <t>Субъекты малого и среднего бизнеса, рублей, страница 2, рублей</t>
  </si>
  <si>
    <t>КОЛ-ВО ДОГОВОРОВ ПО СУБЪЕКТАМ МСП Страница 2, единиц</t>
  </si>
  <si>
    <t>СВОД лист 1 и лист 2 Субъекты малого и среднего бизнеса, рублей</t>
  </si>
  <si>
    <t>КОЛ-ВО ДОГОВОРОВ - ВСЕГО</t>
  </si>
  <si>
    <t>КОЛ-ВО ДОГОВОРОВ ПО СУБЪЕКТАМ МСП - ВСЕГО</t>
  </si>
  <si>
    <t>ОБЩАЯ СТОИМОСТЬ ЗАКЛЮЧЕННЫХ ДОГОВОРОВ, рублей</t>
  </si>
  <si>
    <t xml:space="preserve">   в том числе ЗАКУПКИ У СУБЪЕКТОВ МСП</t>
  </si>
  <si>
    <t>ОБЩЕЕ КОЛИЧЕСТВО ЗАКЛЮЧЕННЫХ ДОГОВОРОВ, единиц</t>
  </si>
  <si>
    <t xml:space="preserve">   в том числе ЗАКУПКИ У СУБЪЕКТОВ МСП, единиц</t>
  </si>
  <si>
    <t>ДОЛЯ ЗАКУПОК  У СУБЪЕКТОВ МСП</t>
  </si>
  <si>
    <t>ЗАКУПКИ НАРАСТАЮЩИМ ИТОГОМ</t>
  </si>
  <si>
    <t>Стоимость</t>
  </si>
  <si>
    <t>Капитальный ремонт офиса (замена кафеля пола)</t>
  </si>
  <si>
    <t>Вид работ</t>
  </si>
  <si>
    <t xml:space="preserve">з/ч </t>
  </si>
  <si>
    <t>Радиостанции переносные</t>
  </si>
  <si>
    <t>Автозарядные устройства</t>
  </si>
  <si>
    <t>Элементы питания к рациям</t>
  </si>
  <si>
    <t>Спецодежда</t>
  </si>
  <si>
    <t>Шеврон к форме</t>
  </si>
  <si>
    <t>Поставка монетоприемной машины (банкоматы)</t>
  </si>
  <si>
    <t>Содержание кассовой техники</t>
  </si>
  <si>
    <t>Поставка комплектующих для серверов</t>
  </si>
  <si>
    <t>Ремонт здания</t>
  </si>
  <si>
    <t>Ремонт здания в г. Вилюйск</t>
  </si>
  <si>
    <t>Монтаж пандуса</t>
  </si>
  <si>
    <t>замена электропроводки в здании ДО г.Покровск</t>
  </si>
  <si>
    <t>ремонт потолка и замена кровли  гаража</t>
  </si>
  <si>
    <t>Техническое обслуживание э/техн.,санит/техн систем , УУТЭ, г. Мирный</t>
  </si>
  <si>
    <t>Пропитка противопожарной жидкостью деревянной конструкции крыши офиса ДО Нижний Бестях</t>
  </si>
  <si>
    <t>УПРАВЛЕНИЕ КАССОВЫХ ОПЕРАЦИЙ и ИНКАССАЦИИ</t>
  </si>
  <si>
    <t xml:space="preserve">Бланки </t>
  </si>
  <si>
    <t>Книга учета принятых и выданных ценностей  0402124</t>
  </si>
  <si>
    <t>Контрольный журнал приема из-под охраны и сдачи по охрану 0402162</t>
  </si>
  <si>
    <t xml:space="preserve">Журнал учета радиационного контроля </t>
  </si>
  <si>
    <t>Справочник валют</t>
  </si>
  <si>
    <t>Оказание услуг по физической охране ДО в с. Намцы "Сулуус"</t>
  </si>
  <si>
    <t>Приобретение материалов по ремонту ОПТС</t>
  </si>
  <si>
    <t>испытание по контролю соответствия огнезащитной обработки деревянных конструкций (Кирова 28/1, 10)</t>
  </si>
  <si>
    <t>испытание по проверке внутреннего противопожарного водопровода, пожарных кранов</t>
  </si>
  <si>
    <t>Техническое обслуживание бронированных дверей хранилищ (ИП Куличкин)</t>
  </si>
  <si>
    <t>незапланированные расходы</t>
  </si>
  <si>
    <t>Нотариус Якушевич ОА (совершение нотариальных действий)</t>
  </si>
  <si>
    <t>бланки с логотипом банка</t>
  </si>
  <si>
    <t>Ытык - Кюель</t>
  </si>
  <si>
    <t>огнезацитная обработка и ремонт кровли с. Ытык-Кюель</t>
  </si>
  <si>
    <t>вывоз ТБО ленина,1</t>
  </si>
  <si>
    <t>Косметический ремонт (по перечню дефектной ведомости)</t>
  </si>
  <si>
    <t>Содержание мебели, хозинвентаря и прочего оборудования (УАХД)</t>
  </si>
  <si>
    <t>ТО лифта</t>
  </si>
  <si>
    <t>Озеленение офисов</t>
  </si>
  <si>
    <t xml:space="preserve">         Промывка сист отопления</t>
  </si>
  <si>
    <t xml:space="preserve">         ТО тбо Ленина,10</t>
  </si>
  <si>
    <t>Возмещение коммунальных расходов</t>
  </si>
  <si>
    <t>ПИН-конверты</t>
  </si>
  <si>
    <t>профилактические и ремонтные работы эмбоссера</t>
  </si>
  <si>
    <t>Закупка запчастей для эмбоссеров</t>
  </si>
  <si>
    <t>косметический ремонт Покровск</t>
  </si>
  <si>
    <t>косметический ремонт Верхневилюйск</t>
  </si>
  <si>
    <t>входная зона Нюрба</t>
  </si>
  <si>
    <t>замена кафеля Нюрба</t>
  </si>
  <si>
    <t>ремонт переднего фасада Мирный</t>
  </si>
  <si>
    <t>дверь металл.фасада, двери кассового узла Мирный</t>
  </si>
  <si>
    <t>окна стеклопакет Мирный</t>
  </si>
  <si>
    <t>ремонт ГОК Мирный</t>
  </si>
  <si>
    <t>ремонт фасада со служебеоно входа Мирный</t>
  </si>
  <si>
    <t>ремонт гаража Нерюнгри</t>
  </si>
  <si>
    <t>Поставка интернет-киосков</t>
  </si>
  <si>
    <t>страхование работников от несчастных случаев</t>
  </si>
  <si>
    <t>Электронная библиотека</t>
  </si>
  <si>
    <t>Предоставление услуг на площадках по поиску резюме</t>
  </si>
  <si>
    <t>день защиты детей</t>
  </si>
  <si>
    <t>день финансиста</t>
  </si>
  <si>
    <t>день матери</t>
  </si>
  <si>
    <t>день пожилых</t>
  </si>
  <si>
    <t>марафон ценностей (продвижение новой стратегии)</t>
  </si>
  <si>
    <t>расходы Лига продаж</t>
  </si>
  <si>
    <t>конкурс проф.мастерства</t>
  </si>
  <si>
    <t>кофе-брейки</t>
  </si>
  <si>
    <t>г. ЯКУТСК</t>
  </si>
  <si>
    <t>Ленина 1</t>
  </si>
  <si>
    <t>ремонт подсветки здания</t>
  </si>
  <si>
    <t>Оконный проем в колл-центре (1 окно, двустворчатое с фоточкой 1.5*1.5, с заделыванием откосов)</t>
  </si>
  <si>
    <t>Ремонт крыльца (входная группа)</t>
  </si>
  <si>
    <t>Ремонт сан/узла для клиентов</t>
  </si>
  <si>
    <t>Кирова, 10</t>
  </si>
  <si>
    <t>Кирова 28/1</t>
  </si>
  <si>
    <t>Ленина,10</t>
  </si>
  <si>
    <t>Ремонтные работы в арендованных зданиях</t>
  </si>
  <si>
    <t>Ремонт сан\узлов Дзержинского, 26/4 (на основании устаревшего вида сан/узла)</t>
  </si>
  <si>
    <t>РЕЗЕРВ ГО+ИСП</t>
  </si>
  <si>
    <t xml:space="preserve">         возмещ комм расх ленина,22</t>
  </si>
  <si>
    <t xml:space="preserve">         эл.эн ленина,22</t>
  </si>
  <si>
    <t>среднее предприятие</t>
  </si>
  <si>
    <t>малое предприятие</t>
  </si>
  <si>
    <t>микропредприятие</t>
  </si>
  <si>
    <t>Оказание услуг по рекламе непрофильных активов</t>
  </si>
  <si>
    <t>РАСХОДЫ ПО РЕКЛАМЕ И ССО</t>
  </si>
  <si>
    <t>Проведение специальной оценки условий труда</t>
  </si>
  <si>
    <t>Психиатрическое освидетельствование</t>
  </si>
  <si>
    <t>Проведение периодических медосмотров</t>
  </si>
  <si>
    <t>Проведение обязательных предварительных медосмотров</t>
  </si>
  <si>
    <t>Оснащение кабинета по охране труда</t>
  </si>
  <si>
    <t>Подписка на журнал ОТ</t>
  </si>
  <si>
    <t>Приобретение медицинских аптечек</t>
  </si>
  <si>
    <t>Приобретение медицинских приборов</t>
  </si>
  <si>
    <t>Договор с ЦЛАТИ. Подготовка отчетов и статотчетов, расчет платы за НВОС</t>
  </si>
  <si>
    <t>Адвокатское бюро г. Москва ПАРАДИГМА (ИНН 9709037631)</t>
  </si>
  <si>
    <t>Протокол № 92 от 20.12.</t>
  </si>
  <si>
    <t>на 2020 год (на период с 01.01.2020 по 31.12.2020)</t>
  </si>
  <si>
    <t>Ремонт ПОС-терминалов</t>
  </si>
  <si>
    <t>Обновление ОПТС в Офисах Банка</t>
  </si>
  <si>
    <t>Техническое обслуживание СКУД и Техническое обслуживание откатных и распошных ворот ГО Ленина, 1</t>
  </si>
  <si>
    <t>Замена системы по оповещению пульта централизованной охраны ОВО в Головном офисе</t>
  </si>
  <si>
    <t>Приобретение комплектующих на задние ворота Головного офиса</t>
  </si>
  <si>
    <t>Поставка бланков для школьных карт</t>
  </si>
  <si>
    <t>Закупка золотой и серебристой ленты для эмбоссера</t>
  </si>
  <si>
    <t>Закупка сейф-пакетов</t>
  </si>
  <si>
    <t>Закупка диспенсера CRT-531</t>
  </si>
  <si>
    <t>Закупка диспенсера CRT-571</t>
  </si>
  <si>
    <t>Закупка цветных картриджей для принтера Matica 8300</t>
  </si>
  <si>
    <t>Закупка цветных картриджей для эмбоссера C1000 Combi</t>
  </si>
  <si>
    <t>Поставка бланков для транспортных карт (Спутник-брелок)</t>
  </si>
  <si>
    <t>Поставка бланков для транспортных карт (Спутник-карта)</t>
  </si>
  <si>
    <t>Поставка картонных бесконтактных транспортных карт</t>
  </si>
  <si>
    <t>Накладные расходы Fitch Ratings (Фитч Рейтингз СНГ Лтд)</t>
  </si>
  <si>
    <t>Накладные расходы годового аудита МСФО за 2019 год (АО "Пвк")</t>
  </si>
  <si>
    <t>Накладные расходы обзорной проверки МСФО за 1 полугодие 2020 года (АО "Пвк")</t>
  </si>
  <si>
    <t>Услуги инкассации г. Ленск</t>
  </si>
  <si>
    <t>Утепление стыков и дверей по результатам тезаудита</t>
  </si>
  <si>
    <t>Косметический ремонт помещений+ПСД</t>
  </si>
  <si>
    <t>Косметический ремонт</t>
  </si>
  <si>
    <t>Шлагбаум на ворота</t>
  </si>
  <si>
    <t>Замена входной торцевой противопожарной двери и приобретение доводчика к ней</t>
  </si>
  <si>
    <t>Заливка лестничной площадки и въезда  с дороги в Банк</t>
  </si>
  <si>
    <t>Ремонт (замена) кровли здания котельной</t>
  </si>
  <si>
    <t>Замена витражных окон</t>
  </si>
  <si>
    <t>Ремонт(замена Линолеума)</t>
  </si>
  <si>
    <t>Косметический ремонт кассового узла, коридора</t>
  </si>
  <si>
    <t>установка стеклянной стены в ГОРК по бренбуку банка, установка стеклянной двери в парадном входе здания ДО, установка дверей кабинетные</t>
  </si>
  <si>
    <t xml:space="preserve"> косметический ремонт кабинета круглосуточного обслуживания (банкомат) на здании Тихонова д.3</t>
  </si>
  <si>
    <t xml:space="preserve"> ремонт напольного покрытия лестницы со стороны служебного вход</t>
  </si>
  <si>
    <t>перенесла в основной план</t>
  </si>
  <si>
    <t>Эксплуатация и техническое обслуживание газовой котельной- г. Вилюйск</t>
  </si>
  <si>
    <t>Эксплуатация и техническое обслуживание электрохозяйства и КИПиП котельной и сетей тепловодоканализации - г. Вилюйск</t>
  </si>
  <si>
    <t>Реконструкция узла учета тепловой энергии</t>
  </si>
  <si>
    <t xml:space="preserve">Замена кафеля и линелеума на 2-м этаже </t>
  </si>
  <si>
    <t>Замена входных дверей (2шт.),  утепление здания согласно энергоаудита</t>
  </si>
  <si>
    <t>Покраска стен по всему зданию, ремонт потолка, туалета</t>
  </si>
  <si>
    <t>Обустройство главного фасада</t>
  </si>
  <si>
    <t>УБНО</t>
  </si>
  <si>
    <t>Нефинансовый отчет Банка по КСО за 2019г.</t>
  </si>
  <si>
    <t xml:space="preserve">Составление нефинансовой отчетности с консультантами услуги по GRI </t>
  </si>
  <si>
    <t>Выпуск НФО за 2019 год. (в т.ч. услуги дизайнера, перевод)</t>
  </si>
  <si>
    <t xml:space="preserve">«Корпоративное волонтерство» </t>
  </si>
  <si>
    <t>Проведение тренингов для сотрудников Банка с целью презентации проекта «Корпоративное волонтерство», «Выпускник». Разработка программы "Корпоративное волонтерство"</t>
  </si>
  <si>
    <t>Поощрение корпоративных волонтеров банка (участие на форумах, конкурсах)</t>
  </si>
  <si>
    <t>Выпуск социального ролика по корпоративному волонтерству для участия в различных конкурсках</t>
  </si>
  <si>
    <t>«Финансовая грамотность»</t>
  </si>
  <si>
    <t>Выпуск книги «Волшебная карта АЭБ» новая версия+новый формат для детей дошкольного и младшего школьного возраста (3000экз)</t>
  </si>
  <si>
    <t>Выпуск сувенирной продукции по проекту «Финансовая грамотность» для школьников (ежедневник мой личный финансовый план, брелоки, значки, шоколад) - экскурсии</t>
  </si>
  <si>
    <t>Выпуск социального ролика по финграмотности</t>
  </si>
  <si>
    <t>Организация и проведение конкурсов (олимпиад) по повышению финансовой грамотности для студентов ССУЗов и ВУЗов</t>
  </si>
  <si>
    <t xml:space="preserve">Организация и проведение семинаров по финансовой грамотности для пожилых людей, в том числе для ветеранов </t>
  </si>
  <si>
    <t>«Рысь»</t>
  </si>
  <si>
    <t>Участие в организации и проведении экологических акций по уборке и озеленению территорий.</t>
  </si>
  <si>
    <t>Проведения Дня Рыси</t>
  </si>
  <si>
    <t>Организация просветительской работы по сохранению вида совместно с зоопарком "Орто Дойду" (книги, альбомы и др.)</t>
  </si>
  <si>
    <t>«Детство без границ»</t>
  </si>
  <si>
    <t xml:space="preserve">Шефство над онкологическим отделением Педиатрического Центра НЦМ. </t>
  </si>
  <si>
    <t>Организация и проведение социальных акций и мероприятий для детей</t>
  </si>
  <si>
    <t>Мероприятия для детей с ограниченными возможностями и ОВЗ (помощь фондам)</t>
  </si>
  <si>
    <t>Выпуск социального ролика по проекту «Детство без границ»</t>
  </si>
  <si>
    <t xml:space="preserve">«Выпускник» </t>
  </si>
  <si>
    <t>Выезд с выпускниками из детских домов на мероприятие</t>
  </si>
  <si>
    <t>Шефство над МКУ ЦПиКС «Берегиня» ГО «город Якутск» и «Мохсоголлохский Центр помощи детям, оставшимся без попечения родителей» МР «Хангаласский улус» РС(Я).  (Организация  и проведение социальных акций с целью реализации проекта).</t>
  </si>
  <si>
    <t>Выпуск социального ролика по проекту «Выпускник»</t>
  </si>
  <si>
    <t>Буклет по финансовой грамотности совместно с фондом "Семья для ребенка"</t>
  </si>
  <si>
    <t>Поддержка наставнического центра "Путь к успеху" для воспитанников и выпускников организаций для детей-сирот и детей, оставшихся без попечения родителей</t>
  </si>
  <si>
    <t xml:space="preserve">«Ветеран» </t>
  </si>
  <si>
    <t>Организация Дня пожилых</t>
  </si>
  <si>
    <t>Организация мероприятий ветеранам ВОВ, тыла, Банка</t>
  </si>
  <si>
    <t>Выпуск социального ролика по проекту «Ветеран»</t>
  </si>
  <si>
    <t>Рсходный материал (нитки, папки, шпагат, пломбиры, штамп и т.д.)</t>
  </si>
  <si>
    <t>Мешки для монет</t>
  </si>
  <si>
    <t>Мешки для банкнот</t>
  </si>
  <si>
    <t>Сейф-пакеты 2-х размеров</t>
  </si>
  <si>
    <t>Наклейки-пломбы для кассет КСО</t>
  </si>
  <si>
    <t>Наклейки-пломбы для кассет банкоматов</t>
  </si>
  <si>
    <t>Пластиковые пломбы для кассет</t>
  </si>
  <si>
    <t>Пластиковые пломбы для инкассаторских мешков</t>
  </si>
  <si>
    <t>Пломбы свинцовые</t>
  </si>
  <si>
    <t>содержание бронеавтомобилей</t>
  </si>
  <si>
    <t>Чехлы для бронежилетов</t>
  </si>
  <si>
    <t>такси</t>
  </si>
  <si>
    <t>Ремонт кассовой техники</t>
  </si>
  <si>
    <t>ремонт системы водоснабжения и водоотведения</t>
  </si>
  <si>
    <t>Перепланировка кухни</t>
  </si>
  <si>
    <t xml:space="preserve">Косметический ремонт УИТ </t>
  </si>
  <si>
    <t>Локальный ремонт крыльца</t>
  </si>
  <si>
    <t>Навес под автомойку</t>
  </si>
  <si>
    <t>Ремонт вентиляционного оборудования</t>
  </si>
  <si>
    <t>Покупка и установка кондиционеров на 3-м этаже</t>
  </si>
  <si>
    <t>Ремонт ДГУ</t>
  </si>
  <si>
    <t>Ремонт системы отопления на 3-м этаже</t>
  </si>
  <si>
    <t>Замена кондиционера в опер.зале</t>
  </si>
  <si>
    <t xml:space="preserve">Ремонт гаража по Ярославского 20А </t>
  </si>
  <si>
    <t>УИР</t>
  </si>
  <si>
    <t>УПРАВЛЕНИЕ ИННОВАЦИОННОГО РАЗВИТИЯ</t>
  </si>
  <si>
    <t>Замена передаточных лотков в кассе</t>
  </si>
  <si>
    <t>Замена напольного покрытия в кассе</t>
  </si>
  <si>
    <t>Реконструкция ворот Кирова, 10</t>
  </si>
  <si>
    <t>Козырек на парадной лестнице Ойунского 11/1</t>
  </si>
  <si>
    <t>Озерная, 4/6</t>
  </si>
  <si>
    <t>Ремонт подъездных путей</t>
  </si>
  <si>
    <t>Ремонт по необходимости</t>
  </si>
  <si>
    <t>Ремонт НПА (ул. Пекарского)</t>
  </si>
  <si>
    <t>вывоз ТБО  Кирова,10</t>
  </si>
  <si>
    <t xml:space="preserve">         фонд кап.ремонта  Ленина,10, Курашова, 46</t>
  </si>
  <si>
    <t>ТО Ленина, 10</t>
  </si>
  <si>
    <t>Дизтопливо, з/ч ДГУ</t>
  </si>
  <si>
    <t>ревизия, опрессовка системы отопления</t>
  </si>
  <si>
    <t xml:space="preserve">         уборка, вывоз снега</t>
  </si>
  <si>
    <t>тосол  600-800 литров для системы отопления</t>
  </si>
  <si>
    <t>ТО Дзержинского 26/4</t>
  </si>
  <si>
    <t>Услуги фекалки Озерная, 4/6</t>
  </si>
  <si>
    <t>КАСКО г. Москва, Якутск</t>
  </si>
  <si>
    <t>стояночное место для катера</t>
  </si>
  <si>
    <t>озеленение офисов</t>
  </si>
  <si>
    <t>Узел учета теплоэнергии (ДО Нюрба)</t>
  </si>
  <si>
    <t>Узел учета теплоэнергии (ОО Усть-Нера)</t>
  </si>
  <si>
    <t>Ремонт здания, утепление</t>
  </si>
  <si>
    <t xml:space="preserve">Актуарная оценка </t>
  </si>
  <si>
    <t>заказ конвертов с логотипом Банка</t>
  </si>
  <si>
    <t>перевозка, пересылка отправлений</t>
  </si>
  <si>
    <t>ОРПЗ + КАСКО</t>
  </si>
  <si>
    <t>ООО Скайсофтвиктори ИНН 7725808479 (лицензии ОРАКЛ)</t>
  </si>
  <si>
    <t>Протокол №44 от 31.10.2019</t>
  </si>
  <si>
    <t>СЛУЖБА ИНФОРМАЦИОННОЙ БЕЗОПАСНОСТИ</t>
  </si>
  <si>
    <t>Поставка ПО  ТП Dr Web</t>
  </si>
  <si>
    <t>Поставка ПО  ТП FraudWall</t>
  </si>
  <si>
    <t>Поставка ПО  ТП Nessus Pro</t>
  </si>
  <si>
    <t>Поставка ПО  ТП Альфа-док</t>
  </si>
  <si>
    <t>Поставка оборудования ПАК НСД Соболь</t>
  </si>
  <si>
    <t>Поставка ПО  Secret Net Studio 8</t>
  </si>
  <si>
    <t>Внедрение межсетеых экранов для банкоматов</t>
  </si>
  <si>
    <t>Оценка рыночной стоимости акций (СПО)</t>
  </si>
  <si>
    <t>Оценка недвижимого имущества (СПО)</t>
  </si>
  <si>
    <t>Публикация в СМИ (СПО)</t>
  </si>
  <si>
    <t>услуги по ТО ДГУ Ленина, 1, Кирова, 28/1</t>
  </si>
  <si>
    <t>Размещение рекламы в сети Интернет</t>
  </si>
  <si>
    <t>Оказание услуг по изготовлению полиграфической продукции</t>
  </si>
  <si>
    <t>Оказание услуг по изготовлению брендированной сувенирной продукции</t>
  </si>
  <si>
    <t>Оказание услуг по размещению рекламы на ТВ, радио</t>
  </si>
  <si>
    <t>Оказание услуг на изготовление наружной рекламы (вывески учтены в основном плане на сумму 1000 тр)</t>
  </si>
  <si>
    <t>Оказание имиджевых услуг</t>
  </si>
  <si>
    <t>Поставка  бронеавтомобилей</t>
  </si>
  <si>
    <t>Вымпелком</t>
  </si>
  <si>
    <t>ТТК</t>
  </si>
  <si>
    <t>Скартел (Йота)</t>
  </si>
  <si>
    <t>СахаСпринтСеть</t>
  </si>
  <si>
    <t>Лидер телеком</t>
  </si>
  <si>
    <t>Эсотел-Рус</t>
  </si>
  <si>
    <t>Подключение новых точек</t>
  </si>
  <si>
    <t>Билайн</t>
  </si>
  <si>
    <t>Мегафон</t>
  </si>
  <si>
    <t>Услуги телексной связи (Казначейство)</t>
  </si>
  <si>
    <t>Сопровождение 1С</t>
  </si>
  <si>
    <t>РСИЦ</t>
  </si>
  <si>
    <t>1Сбитрикс</t>
  </si>
  <si>
    <t>Интерфакс ДС - Спарк</t>
  </si>
  <si>
    <t>СКБ Контур</t>
  </si>
  <si>
    <t>Контур фокус</t>
  </si>
  <si>
    <t>Тензор</t>
  </si>
  <si>
    <t>ДиБ Системс</t>
  </si>
  <si>
    <t>Агенство ВЭБ</t>
  </si>
  <si>
    <t>РИТ Сервис</t>
  </si>
  <si>
    <t>риософт</t>
  </si>
  <si>
    <t>Дэшборд Системс</t>
  </si>
  <si>
    <t>Комита</t>
  </si>
  <si>
    <t>баланс 2w</t>
  </si>
  <si>
    <t>Сопровождение ПП "Свифт" Казначейство</t>
  </si>
  <si>
    <t>Обслуживание оборудования, техники</t>
  </si>
  <si>
    <t>Обслуживание Серверной ИБП</t>
  </si>
  <si>
    <t>Обслуживание претензиционных кондиционеров</t>
  </si>
  <si>
    <t>Страхование касс и темпокасс</t>
  </si>
  <si>
    <t>28.25</t>
  </si>
  <si>
    <t>Ремонт и обслуживание комп.техники</t>
  </si>
  <si>
    <t>КАПИТАЛЬНЫЕ ВЛОЖЕНИЯ (ПО)</t>
  </si>
  <si>
    <t>62.02.</t>
  </si>
  <si>
    <t>62.02.3.</t>
  </si>
  <si>
    <t>Протокол № 46 от 14.11.</t>
  </si>
  <si>
    <r>
      <t xml:space="preserve">Холмонт Девелопмент - </t>
    </r>
    <r>
      <rPr>
        <b/>
        <sz val="10"/>
        <rFont val="Times New Roman"/>
        <family val="1"/>
        <charset val="204"/>
      </rPr>
      <t>ООО Система ТЕЗИС (ИНН 6316252380)</t>
    </r>
  </si>
  <si>
    <t>ярмарка вакансий</t>
  </si>
  <si>
    <t>70.22.12.</t>
  </si>
  <si>
    <t>Консультационные услуги (нишевые карты)</t>
  </si>
  <si>
    <t xml:space="preserve">Сопровождение ПП (система управления проектной работой OpenProject) </t>
  </si>
  <si>
    <t>Сопровождение ПП (подписка на веб-сервис виртуальных досок проектирования)</t>
  </si>
  <si>
    <t>Сопровождение ПП (подписка на веб-сервис для прототипирования продуктов)</t>
  </si>
  <si>
    <t>Консультационные услуги (подписка на сообщество бизнес-архитекторов)</t>
  </si>
  <si>
    <t>ПРОЕКТЫ ОФТР</t>
  </si>
  <si>
    <t>Аукцион в электронной форме, участниками которого могут быть только субъекты МСП</t>
  </si>
  <si>
    <t>ннт</t>
  </si>
  <si>
    <t>Консультационные услуги (JCB - бесконтакт-эмиссия-эквайринг)</t>
  </si>
  <si>
    <t>Консультационные услуги (Эквайринг UPI; Р07.03)</t>
  </si>
  <si>
    <t>Разработка ПО (транспортный проект: фискализация; Р7.10)</t>
  </si>
  <si>
    <t>Консультационные услуги (транспортный проект: фискализация; Р7.10)</t>
  </si>
  <si>
    <t>Открытый аукцион, участниками которого могут быть только субъекты МСП</t>
  </si>
  <si>
    <t>Запрос котировок, участниками которого могут быть только субъекты МСП</t>
  </si>
  <si>
    <t>Монтаж ОПТС г. Вилюйск</t>
  </si>
  <si>
    <t>Усовершенствование системы видеонаблюдения (СОБ)</t>
  </si>
  <si>
    <t>Обновление ОПТС в Офисах Банка (СОБ)</t>
  </si>
  <si>
    <t>+</t>
  </si>
  <si>
    <t>29.10.</t>
  </si>
  <si>
    <t>74.90.</t>
  </si>
  <si>
    <t>Предоставление права использования ПО (AppCode)</t>
  </si>
  <si>
    <t>Предоставление права использования ПО (Figmal)</t>
  </si>
  <si>
    <t>Предоставление права использования ПО (GitKraken)</t>
  </si>
  <si>
    <t>Подписка в AppStore для публикации приложений</t>
  </si>
  <si>
    <t>Предоставление права использования ПО (Xmind)</t>
  </si>
  <si>
    <t>Предоставление права использования ПО (Adobe CS)</t>
  </si>
  <si>
    <t>Предоставление права использования ПО (SQL Navigator)</t>
  </si>
  <si>
    <t>Выполнение работ по ремонту</t>
  </si>
  <si>
    <t>69.10</t>
  </si>
  <si>
    <t>Оказание юридических услуг</t>
  </si>
  <si>
    <t>Выполнение работ по замене лифта</t>
  </si>
  <si>
    <t xml:space="preserve">Оказание консультационной услуги  </t>
  </si>
  <si>
    <t>Годовой объем закупок, который планируется осуществить у субъектов малого и среднего прндпринимательства составляет 362190000рублей (40,0% от основного плана закупок)</t>
  </si>
  <si>
    <t xml:space="preserve">ПРОЕКТЫ </t>
  </si>
  <si>
    <t xml:space="preserve">Возмещение коммунальных и эксплуатационных расходов </t>
  </si>
  <si>
    <t>Возмещение коммунальных и эксплуатационных расходов</t>
  </si>
  <si>
    <t>Возмещение эксплуатационных расходов</t>
  </si>
  <si>
    <t xml:space="preserve">Поставка природного газа </t>
  </si>
  <si>
    <t xml:space="preserve">Поставка чековой ленты </t>
  </si>
  <si>
    <t xml:space="preserve">Оказание услуг по аренде нежилых помещений </t>
  </si>
  <si>
    <t xml:space="preserve">Выполнение работ по ремонту </t>
  </si>
  <si>
    <t xml:space="preserve">Расходы по переезду </t>
  </si>
  <si>
    <t xml:space="preserve">Поставка компьютерного оборудования </t>
  </si>
  <si>
    <t xml:space="preserve">Поставка цветных картриджей </t>
  </si>
  <si>
    <t xml:space="preserve">Поставка бланков для банковских карт </t>
  </si>
  <si>
    <t xml:space="preserve">Поставка термоленты </t>
  </si>
  <si>
    <t>Поставка термоленты</t>
  </si>
  <si>
    <t xml:space="preserve">Поставкаа термоленты </t>
  </si>
  <si>
    <t>Оказание услуг по постгарантийномуогбслуживанию банкоматов</t>
  </si>
  <si>
    <t xml:space="preserve">Поставка кассет для банкоматов </t>
  </si>
  <si>
    <t xml:space="preserve">Оказание услуг по проведению аудита </t>
  </si>
  <si>
    <t xml:space="preserve">Оказание услуг по аттестации помещений </t>
  </si>
  <si>
    <t xml:space="preserve">Оказание услуг по проведению аудита по сертификации </t>
  </si>
  <si>
    <t xml:space="preserve">Оказание оценочных услуг </t>
  </si>
  <si>
    <t xml:space="preserve">Оказание услуг по страхованию </t>
  </si>
  <si>
    <t>Оказание услуг по страхованию имущества</t>
  </si>
  <si>
    <t xml:space="preserve">Оказание услуг по страхованию имущества </t>
  </si>
  <si>
    <t xml:space="preserve">Оказание аудиторских услуг </t>
  </si>
  <si>
    <t xml:space="preserve">Оказание услуги по сопровождению ПП  </t>
  </si>
  <si>
    <t xml:space="preserve">Поставка программно-аппаратного комплекса </t>
  </si>
  <si>
    <t>Поставка  и внедрение ПО</t>
  </si>
  <si>
    <t xml:space="preserve">Поставка ПО и работы по приведению в соответствие требованиям </t>
  </si>
  <si>
    <t xml:space="preserve">Поставка лицензий </t>
  </si>
  <si>
    <t xml:space="preserve">Поставка ПО </t>
  </si>
  <si>
    <t xml:space="preserve">Предоставление права использования программного обеспечения
</t>
  </si>
  <si>
    <t>Поставка ПО</t>
  </si>
  <si>
    <t xml:space="preserve">Поставка серверного оборудования </t>
  </si>
  <si>
    <t xml:space="preserve">Поставка системы хранения данных </t>
  </si>
  <si>
    <t>Поставка комплектующих для сервера</t>
  </si>
  <si>
    <t xml:space="preserve">Поставка сетевого оборудования </t>
  </si>
  <si>
    <t xml:space="preserve">Поставка прецизионного кондиционера </t>
  </si>
  <si>
    <t>Поставка и монтаж оборудования</t>
  </si>
  <si>
    <t xml:space="preserve">Поставка счетно-сортировальных машин </t>
  </si>
  <si>
    <t xml:space="preserve">Поставка кассового оборудования </t>
  </si>
  <si>
    <t xml:space="preserve">Поставка автомобилей </t>
  </si>
  <si>
    <t>Поставка электронной очереди</t>
  </si>
  <si>
    <t>Поставка банкоматов</t>
  </si>
  <si>
    <t xml:space="preserve">Поставка киосков самообслуживания </t>
  </si>
  <si>
    <t xml:space="preserve">Поставка NFC карт-ридеров </t>
  </si>
  <si>
    <t xml:space="preserve">Поставка Эмбоссера </t>
  </si>
  <si>
    <t xml:space="preserve">Оказание услуги по разработке ПО </t>
  </si>
  <si>
    <t xml:space="preserve">Оказание консультационных услуг </t>
  </si>
  <si>
    <t>Оказание услуг связи (резервные каналы связи)</t>
  </si>
  <si>
    <t>Поставка оборудования</t>
  </si>
  <si>
    <t xml:space="preserve">Оказание услуг по техническому обслуживанию электро и сантехоборудования офисов </t>
  </si>
  <si>
    <t xml:space="preserve"> Поставка электроэнергии (г. Якутск) Энергосбыт</t>
  </si>
  <si>
    <t>Поставка электроэнергии (г. Якутск) СВФУ</t>
  </si>
  <si>
    <t>Поставка теплоэнергии (г. Якутск)</t>
  </si>
  <si>
    <t>Поставка теплоэнергия (Нюрба)</t>
  </si>
  <si>
    <t>Поставка теплоэнергии (Сунтар)</t>
  </si>
  <si>
    <t>Поставка теплоэнергии (с. Ытык-Кюель)</t>
  </si>
  <si>
    <t>Поставка теплоэнергии (Намцы)</t>
  </si>
  <si>
    <t>Поставка теплоэнергии  (Усть-Нера)</t>
  </si>
  <si>
    <t>Оказание услуг по вывозу ТБО (региональный оператор)</t>
  </si>
  <si>
    <t>Оказание услуги по уборке офисных помещений и придворовой территории</t>
  </si>
  <si>
    <t>Оказание услуги по уборке офисных помещений и придворовой территории, п. Нижний Бестях</t>
  </si>
  <si>
    <t>Оказание услуги по уборке офисных помещений и придворовой территории Якутск</t>
  </si>
  <si>
    <t xml:space="preserve">Оказание услуги по охране здания (вневедомственная) </t>
  </si>
  <si>
    <t xml:space="preserve">Оказание услуги по физической охране </t>
  </si>
  <si>
    <t xml:space="preserve">Оказание услуги по техническому обслуживанию ОПТС </t>
  </si>
  <si>
    <t xml:space="preserve">Оказание услуги по обеспечению специализированным вооруженным сопровождением </t>
  </si>
  <si>
    <t>Оказание услуги связи (Интернет)</t>
  </si>
  <si>
    <t>Оказание услуги сотовой связи (МТС)</t>
  </si>
  <si>
    <t xml:space="preserve">Оказание услуги связи (Интернет Оптилинк) </t>
  </si>
  <si>
    <t>Оказание услуги связи (Интернет ИСП)</t>
  </si>
  <si>
    <t xml:space="preserve">Оказание услуги связи </t>
  </si>
  <si>
    <t>Оказание услуги связи (телефония)</t>
  </si>
  <si>
    <t>Оказание услуги связи (АйПи, VPN)</t>
  </si>
  <si>
    <t>Оказание услуги связи (Экспресс-сеть)</t>
  </si>
  <si>
    <t>Оказание услуги связи (спутниковые каналы)</t>
  </si>
  <si>
    <t>74.90.20.141</t>
  </si>
  <si>
    <t>28.25.12.110</t>
  </si>
  <si>
    <t>Порядковый номер в ЕИС</t>
  </si>
  <si>
    <t>69.20.1</t>
  </si>
  <si>
    <t>69.20</t>
  </si>
  <si>
    <t xml:space="preserve">№ 39 от «04 » марта 2020г. </t>
  </si>
  <si>
    <t xml:space="preserve">№_____  от «_____» _____________ 2020г.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</si>
</sst>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р_."/>
    <numFmt numFmtId="165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68">
    <xf numFmtId="0" fontId="0" fillId="0" borderId="0" xfId="0"/>
    <xf numFmtId="0" fontId="2" fillId="2" borderId="29" xfId="0" applyFont="1" applyFill="1" applyBorder="1" applyAlignment="1">
      <alignment horizontal="center" vertical="center" wrapText="1"/>
    </xf>
    <xf numFmtId="17" fontId="2" fillId="2" borderId="2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NumberFormat="1" applyFont="1" applyFill="1"/>
    <xf numFmtId="0" fontId="9" fillId="2" borderId="0" xfId="0" applyNumberFormat="1" applyFont="1" applyFill="1"/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17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center" vertical="center" wrapText="1"/>
    </xf>
    <xf numFmtId="4" fontId="8" fillId="2" borderId="30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17" fontId="8" fillId="2" borderId="38" xfId="0" applyNumberFormat="1" applyFont="1" applyFill="1" applyBorder="1" applyAlignment="1">
      <alignment horizontal="center" vertical="center" wrapText="1"/>
    </xf>
    <xf numFmtId="17" fontId="8" fillId="2" borderId="30" xfId="0" applyNumberFormat="1" applyFont="1" applyFill="1" applyBorder="1" applyAlignment="1">
      <alignment horizontal="center" vertical="center" wrapText="1"/>
    </xf>
    <xf numFmtId="4" fontId="9" fillId="2" borderId="29" xfId="0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7" fontId="8" fillId="2" borderId="31" xfId="0" applyNumberFormat="1" applyFont="1" applyFill="1" applyBorder="1" applyAlignment="1">
      <alignment horizontal="center" vertical="center" wrapText="1"/>
    </xf>
    <xf numFmtId="0" fontId="8" fillId="2" borderId="29" xfId="0" applyNumberFormat="1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7" fontId="8" fillId="2" borderId="3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17" fontId="2" fillId="2" borderId="2" xfId="2" applyNumberFormat="1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/>
    <xf numFmtId="164" fontId="8" fillId="2" borderId="0" xfId="0" applyNumberFormat="1" applyFont="1" applyFill="1" applyBorder="1" applyAlignment="1"/>
    <xf numFmtId="4" fontId="8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4" fontId="2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3" fillId="2" borderId="29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8" fillId="5" borderId="29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8" fillId="2" borderId="34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wrapText="1"/>
    </xf>
    <xf numFmtId="4" fontId="2" fillId="0" borderId="0" xfId="0" applyNumberFormat="1" applyFont="1" applyFill="1"/>
    <xf numFmtId="4" fontId="2" fillId="0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4" fontId="15" fillId="0" borderId="45" xfId="0" applyNumberFormat="1" applyFont="1" applyFill="1" applyBorder="1" applyAlignment="1">
      <alignment horizontal="center" vertical="center" wrapText="1"/>
    </xf>
    <xf numFmtId="4" fontId="15" fillId="0" borderId="49" xfId="0" applyNumberFormat="1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9" fillId="6" borderId="30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2" fillId="13" borderId="2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6" borderId="29" xfId="0" applyNumberFormat="1" applyFont="1" applyFill="1" applyBorder="1" applyAlignment="1">
      <alignment horizontal="center" vertical="center" wrapText="1"/>
    </xf>
    <xf numFmtId="4" fontId="2" fillId="12" borderId="29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/>
    </xf>
    <xf numFmtId="4" fontId="2" fillId="2" borderId="29" xfId="0" applyNumberFormat="1" applyFont="1" applyFill="1" applyBorder="1" applyAlignment="1">
      <alignment horizontal="left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5" borderId="29" xfId="0" applyNumberFormat="1" applyFont="1" applyFill="1" applyBorder="1" applyAlignment="1">
      <alignment horizontal="left" vertical="center" wrapText="1"/>
    </xf>
    <xf numFmtId="4" fontId="2" fillId="11" borderId="29" xfId="0" applyNumberFormat="1" applyFont="1" applyFill="1" applyBorder="1" applyAlignment="1">
      <alignment horizontal="center" vertical="center" wrapText="1"/>
    </xf>
    <xf numFmtId="4" fontId="7" fillId="2" borderId="29" xfId="0" applyNumberFormat="1" applyFont="1" applyFill="1" applyBorder="1" applyAlignment="1">
      <alignment horizontal="center" vertical="center" wrapText="1"/>
    </xf>
    <xf numFmtId="4" fontId="7" fillId="4" borderId="29" xfId="0" applyNumberFormat="1" applyFont="1" applyFill="1" applyBorder="1" applyAlignment="1">
      <alignment horizontal="center" vertical="center" wrapText="1"/>
    </xf>
    <xf numFmtId="4" fontId="7" fillId="6" borderId="29" xfId="0" applyNumberFormat="1" applyFont="1" applyFill="1" applyBorder="1" applyAlignment="1">
      <alignment horizontal="center" vertical="center" wrapText="1"/>
    </xf>
    <xf numFmtId="4" fontId="7" fillId="2" borderId="31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4" fontId="8" fillId="6" borderId="29" xfId="0" applyNumberFormat="1" applyFont="1" applyFill="1" applyBorder="1" applyAlignment="1">
      <alignment horizontal="center" vertical="center" wrapText="1"/>
    </xf>
    <xf numFmtId="4" fontId="9" fillId="6" borderId="29" xfId="0" applyNumberFormat="1" applyFont="1" applyFill="1" applyBorder="1" applyAlignment="1">
      <alignment horizontal="center" vertical="center" wrapText="1"/>
    </xf>
    <xf numFmtId="4" fontId="9" fillId="11" borderId="29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 wrapText="1"/>
    </xf>
    <xf numFmtId="4" fontId="2" fillId="2" borderId="34" xfId="0" applyNumberFormat="1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4" fontId="2" fillId="6" borderId="31" xfId="0" applyNumberFormat="1" applyFont="1" applyFill="1" applyBorder="1" applyAlignment="1">
      <alignment horizontal="center" vertical="center" wrapText="1"/>
    </xf>
    <xf numFmtId="4" fontId="9" fillId="6" borderId="31" xfId="0" applyNumberFormat="1" applyFont="1" applyFill="1" applyBorder="1" applyAlignment="1">
      <alignment horizontal="center" vertical="center" wrapText="1"/>
    </xf>
    <xf numFmtId="4" fontId="7" fillId="11" borderId="31" xfId="0" applyNumberFormat="1" applyFont="1" applyFill="1" applyBorder="1" applyAlignment="1">
      <alignment horizontal="center" vertical="center" wrapText="1"/>
    </xf>
    <xf numFmtId="4" fontId="2" fillId="6" borderId="33" xfId="0" applyNumberFormat="1" applyFont="1" applyFill="1" applyBorder="1" applyAlignment="1">
      <alignment horizontal="center" vertical="center" wrapText="1"/>
    </xf>
    <xf numFmtId="4" fontId="2" fillId="6" borderId="0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left"/>
    </xf>
    <xf numFmtId="4" fontId="2" fillId="6" borderId="2" xfId="0" applyNumberFormat="1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left" vertical="center" wrapText="1"/>
    </xf>
    <xf numFmtId="4" fontId="8" fillId="2" borderId="3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4" fontId="9" fillId="11" borderId="32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left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2" fillId="0" borderId="29" xfId="2" applyNumberFormat="1" applyFont="1" applyFill="1" applyBorder="1" applyAlignment="1">
      <alignment horizontal="center" vertical="center" wrapText="1"/>
    </xf>
    <xf numFmtId="4" fontId="2" fillId="2" borderId="31" xfId="2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/>
    <xf numFmtId="4" fontId="2" fillId="0" borderId="33" xfId="2" applyNumberFormat="1" applyFont="1" applyFill="1" applyBorder="1" applyAlignment="1">
      <alignment horizontal="center" vertical="center" wrapText="1"/>
    </xf>
    <xf numFmtId="4" fontId="7" fillId="11" borderId="30" xfId="0" applyNumberFormat="1" applyFont="1" applyFill="1" applyBorder="1" applyAlignment="1">
      <alignment horizontal="center" vertical="center" wrapText="1"/>
    </xf>
    <xf numFmtId="4" fontId="8" fillId="0" borderId="29" xfId="0" applyNumberFormat="1" applyFont="1" applyFill="1" applyBorder="1" applyAlignment="1">
      <alignment horizontal="left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justify"/>
    </xf>
    <xf numFmtId="4" fontId="2" fillId="2" borderId="3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9" fillId="11" borderId="31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4" fontId="17" fillId="13" borderId="31" xfId="0" applyNumberFormat="1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/>
    <xf numFmtId="4" fontId="2" fillId="11" borderId="3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4" fontId="8" fillId="11" borderId="29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justify"/>
    </xf>
    <xf numFmtId="4" fontId="7" fillId="6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/>
    </xf>
    <xf numFmtId="4" fontId="2" fillId="2" borderId="2" xfId="0" applyNumberFormat="1" applyFont="1" applyFill="1" applyBorder="1" applyAlignment="1"/>
    <xf numFmtId="0" fontId="7" fillId="6" borderId="43" xfId="0" applyFont="1" applyFill="1" applyBorder="1" applyAlignment="1">
      <alignment horizontal="center" vertical="center" wrapText="1"/>
    </xf>
    <xf numFmtId="4" fontId="9" fillId="2" borderId="39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vertical="center" wrapText="1"/>
    </xf>
    <xf numFmtId="0" fontId="2" fillId="5" borderId="42" xfId="0" applyFont="1" applyFill="1" applyBorder="1" applyAlignment="1">
      <alignment horizontal="left" vertical="center" wrapText="1"/>
    </xf>
    <xf numFmtId="4" fontId="8" fillId="12" borderId="2" xfId="0" applyNumberFormat="1" applyFont="1" applyFill="1" applyBorder="1" applyAlignment="1">
      <alignment horizontal="center" vertical="center" wrapText="1"/>
    </xf>
    <xf numFmtId="4" fontId="9" fillId="6" borderId="42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0" fontId="9" fillId="6" borderId="2" xfId="1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justify"/>
    </xf>
    <xf numFmtId="4" fontId="3" fillId="2" borderId="2" xfId="0" applyNumberFormat="1" applyFont="1" applyFill="1" applyBorder="1" applyAlignment="1">
      <alignment horizontal="center" vertical="center" wrapText="1"/>
    </xf>
    <xf numFmtId="4" fontId="8" fillId="0" borderId="29" xfId="0" applyNumberFormat="1" applyFont="1" applyFill="1" applyBorder="1" applyAlignment="1">
      <alignment horizontal="center" vertical="center" wrapText="1"/>
    </xf>
    <xf numFmtId="4" fontId="8" fillId="0" borderId="44" xfId="0" applyNumberFormat="1" applyFont="1" applyFill="1" applyBorder="1" applyAlignment="1">
      <alignment horizontal="left" vertical="center" wrapText="1"/>
    </xf>
    <xf numFmtId="4" fontId="8" fillId="0" borderId="3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9" fillId="11" borderId="2" xfId="0" applyNumberFormat="1" applyFont="1" applyFill="1" applyBorder="1" applyAlignment="1">
      <alignment horizontal="center" vertical="justify"/>
    </xf>
    <xf numFmtId="4" fontId="7" fillId="11" borderId="29" xfId="0" applyNumberFormat="1" applyFont="1" applyFill="1" applyBorder="1" applyAlignment="1">
      <alignment horizontal="center" vertical="center" wrapText="1"/>
    </xf>
    <xf numFmtId="4" fontId="2" fillId="3" borderId="29" xfId="0" applyNumberFormat="1" applyFont="1" applyFill="1" applyBorder="1" applyAlignment="1">
      <alignment horizontal="center" vertical="center" wrapText="1"/>
    </xf>
    <xf numFmtId="4" fontId="9" fillId="4" borderId="29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2" borderId="32" xfId="0" applyNumberFormat="1" applyFont="1" applyFill="1" applyBorder="1" applyAlignment="1">
      <alignment horizontal="left" vertical="center" wrapText="1"/>
    </xf>
    <xf numFmtId="4" fontId="9" fillId="6" borderId="32" xfId="0" applyNumberFormat="1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2" xfId="0" applyFont="1" applyBorder="1"/>
    <xf numFmtId="4" fontId="2" fillId="0" borderId="2" xfId="0" applyNumberFormat="1" applyFont="1" applyBorder="1" applyAlignment="1">
      <alignment horizontal="center" vertical="center" wrapText="1"/>
    </xf>
    <xf numFmtId="4" fontId="8" fillId="2" borderId="39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7" fillId="6" borderId="30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left" vertical="center" wrapText="1"/>
    </xf>
    <xf numFmtId="0" fontId="9" fillId="6" borderId="2" xfId="0" applyNumberFormat="1" applyFont="1" applyFill="1" applyBorder="1" applyAlignment="1">
      <alignment horizontal="left" vertical="top" wrapText="1"/>
    </xf>
    <xf numFmtId="0" fontId="9" fillId="2" borderId="0" xfId="0" applyNumberFormat="1" applyFont="1" applyFill="1" applyBorder="1" applyAlignment="1">
      <alignment horizontal="left" vertical="top" wrapText="1"/>
    </xf>
    <xf numFmtId="0" fontId="9" fillId="6" borderId="2" xfId="0" applyNumberFormat="1" applyFont="1" applyFill="1" applyBorder="1" applyAlignment="1">
      <alignment horizontal="center" vertical="top" wrapText="1"/>
    </xf>
    <xf numFmtId="4" fontId="2" fillId="2" borderId="30" xfId="0" applyNumberFormat="1" applyFont="1" applyFill="1" applyBorder="1" applyAlignment="1">
      <alignment horizontal="left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/>
    <xf numFmtId="0" fontId="2" fillId="0" borderId="0" xfId="0" applyFont="1"/>
    <xf numFmtId="0" fontId="8" fillId="0" borderId="2" xfId="0" applyNumberFormat="1" applyFont="1" applyFill="1" applyBorder="1" applyAlignment="1">
      <alignment horizontal="center" vertical="center" wrapText="1"/>
    </xf>
    <xf numFmtId="4" fontId="8" fillId="2" borderId="5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4" fontId="7" fillId="7" borderId="2" xfId="0" applyNumberFormat="1" applyFont="1" applyFill="1" applyBorder="1" applyAlignment="1"/>
    <xf numFmtId="0" fontId="7" fillId="0" borderId="0" xfId="0" applyFont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4" fontId="2" fillId="10" borderId="2" xfId="0" applyNumberFormat="1" applyFont="1" applyFill="1" applyBorder="1" applyAlignment="1"/>
    <xf numFmtId="0" fontId="7" fillId="14" borderId="2" xfId="0" applyFont="1" applyFill="1" applyBorder="1"/>
    <xf numFmtId="0" fontId="7" fillId="5" borderId="2" xfId="0" applyFont="1" applyFill="1" applyBorder="1"/>
    <xf numFmtId="0" fontId="6" fillId="13" borderId="34" xfId="0" applyFont="1" applyFill="1" applyBorder="1" applyAlignment="1">
      <alignment horizontal="right"/>
    </xf>
    <xf numFmtId="4" fontId="2" fillId="13" borderId="2" xfId="0" applyNumberFormat="1" applyFont="1" applyFill="1" applyBorder="1" applyAlignment="1"/>
    <xf numFmtId="0" fontId="6" fillId="10" borderId="2" xfId="0" applyFont="1" applyFill="1" applyBorder="1" applyAlignment="1">
      <alignment horizontal="right"/>
    </xf>
    <xf numFmtId="0" fontId="6" fillId="13" borderId="2" xfId="0" applyFont="1" applyFill="1" applyBorder="1" applyAlignment="1">
      <alignment horizontal="right"/>
    </xf>
    <xf numFmtId="0" fontId="6" fillId="15" borderId="0" xfId="0" applyFont="1" applyFill="1"/>
    <xf numFmtId="4" fontId="8" fillId="15" borderId="0" xfId="0" applyNumberFormat="1" applyFont="1" applyFill="1" applyBorder="1" applyAlignment="1"/>
    <xf numFmtId="0" fontId="7" fillId="9" borderId="0" xfId="0" applyFont="1" applyFill="1"/>
    <xf numFmtId="4" fontId="8" fillId="9" borderId="0" xfId="0" applyNumberFormat="1" applyFont="1" applyFill="1" applyBorder="1" applyAlignment="1"/>
    <xf numFmtId="0" fontId="6" fillId="5" borderId="0" xfId="0" applyFont="1" applyFill="1"/>
    <xf numFmtId="0" fontId="7" fillId="11" borderId="0" xfId="0" applyFont="1" applyFill="1"/>
    <xf numFmtId="4" fontId="8" fillId="11" borderId="0" xfId="0" applyNumberFormat="1" applyFont="1" applyFill="1" applyBorder="1" applyAlignment="1"/>
    <xf numFmtId="0" fontId="7" fillId="5" borderId="0" xfId="0" applyFont="1" applyFill="1"/>
    <xf numFmtId="4" fontId="8" fillId="2" borderId="2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4" fontId="13" fillId="2" borderId="3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4" fontId="8" fillId="6" borderId="16" xfId="0" applyNumberFormat="1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13" fillId="0" borderId="2" xfId="0" applyFont="1" applyBorder="1"/>
    <xf numFmtId="0" fontId="13" fillId="0" borderId="0" xfId="0" applyFont="1" applyAlignment="1">
      <alignment horizontal="center" vertical="center"/>
    </xf>
    <xf numFmtId="0" fontId="13" fillId="0" borderId="29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2" borderId="2" xfId="0" applyFont="1" applyFill="1" applyBorder="1"/>
    <xf numFmtId="0" fontId="21" fillId="2" borderId="2" xfId="0" applyFont="1" applyFill="1" applyBorder="1" applyAlignment="1">
      <alignment wrapText="1"/>
    </xf>
    <xf numFmtId="0" fontId="13" fillId="0" borderId="3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top" wrapText="1"/>
    </xf>
    <xf numFmtId="0" fontId="2" fillId="2" borderId="29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left" vertical="center" wrapText="1"/>
    </xf>
    <xf numFmtId="4" fontId="8" fillId="2" borderId="34" xfId="0" applyNumberFormat="1" applyFont="1" applyFill="1" applyBorder="1" applyAlignment="1">
      <alignment horizontal="center" vertical="justify"/>
    </xf>
    <xf numFmtId="4" fontId="8" fillId="2" borderId="30" xfId="0" applyNumberFormat="1" applyFont="1" applyFill="1" applyBorder="1" applyAlignment="1">
      <alignment horizontal="left" vertical="center" wrapText="1"/>
    </xf>
    <xf numFmtId="4" fontId="8" fillId="2" borderId="39" xfId="0" applyNumberFormat="1" applyFont="1" applyFill="1" applyBorder="1" applyAlignment="1">
      <alignment horizontal="center" vertical="justify"/>
    </xf>
    <xf numFmtId="0" fontId="2" fillId="0" borderId="52" xfId="0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4" fontId="8" fillId="2" borderId="5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wrapText="1"/>
    </xf>
    <xf numFmtId="4" fontId="8" fillId="2" borderId="52" xfId="0" applyNumberFormat="1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" fontId="9" fillId="0" borderId="44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7" fontId="8" fillId="2" borderId="34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/>
    </xf>
    <xf numFmtId="4" fontId="2" fillId="7" borderId="0" xfId="0" applyNumberFormat="1" applyFont="1" applyFill="1"/>
    <xf numFmtId="4" fontId="7" fillId="0" borderId="0" xfId="0" applyNumberFormat="1" applyFont="1" applyFill="1"/>
    <xf numFmtId="4" fontId="2" fillId="11" borderId="0" xfId="0" applyNumberFormat="1" applyFont="1" applyFill="1"/>
    <xf numFmtId="4" fontId="2" fillId="12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4" fontId="7" fillId="0" borderId="5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left" vertical="center" wrapText="1"/>
    </xf>
    <xf numFmtId="4" fontId="22" fillId="17" borderId="29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13" fillId="2" borderId="29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7" fontId="13" fillId="2" borderId="29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" fontId="2" fillId="2" borderId="34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" fontId="2" fillId="5" borderId="31" xfId="0" applyNumberFormat="1" applyFont="1" applyFill="1" applyBorder="1" applyAlignment="1">
      <alignment horizontal="center" vertical="center" wrapText="1"/>
    </xf>
    <xf numFmtId="4" fontId="8" fillId="5" borderId="31" xfId="0" applyNumberFormat="1" applyFont="1" applyFill="1" applyBorder="1" applyAlignment="1">
      <alignment horizontal="center" vertical="center" wrapText="1"/>
    </xf>
    <xf numFmtId="4" fontId="2" fillId="18" borderId="29" xfId="2" applyNumberFormat="1" applyFont="1" applyFill="1" applyBorder="1" applyAlignment="1">
      <alignment horizontal="center" vertical="center" wrapText="1"/>
    </xf>
    <xf numFmtId="0" fontId="2" fillId="18" borderId="30" xfId="0" applyFont="1" applyFill="1" applyBorder="1" applyAlignment="1">
      <alignment horizontal="center" vertical="center" wrapText="1"/>
    </xf>
    <xf numFmtId="4" fontId="2" fillId="18" borderId="33" xfId="2" applyNumberFormat="1" applyFont="1" applyFill="1" applyBorder="1" applyAlignment="1">
      <alignment horizontal="center" vertical="center" wrapText="1"/>
    </xf>
    <xf numFmtId="4" fontId="2" fillId="18" borderId="2" xfId="2" applyNumberFormat="1" applyFont="1" applyFill="1" applyBorder="1" applyAlignment="1">
      <alignment horizontal="center" vertical="center" wrapText="1"/>
    </xf>
    <xf numFmtId="4" fontId="2" fillId="18" borderId="31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/>
    </xf>
    <xf numFmtId="4" fontId="2" fillId="0" borderId="39" xfId="0" applyNumberFormat="1" applyFont="1" applyFill="1" applyBorder="1" applyAlignment="1"/>
    <xf numFmtId="0" fontId="2" fillId="10" borderId="0" xfId="0" applyFont="1" applyFill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 wrapText="1"/>
    </xf>
    <xf numFmtId="164" fontId="8" fillId="2" borderId="33" xfId="0" applyNumberFormat="1" applyFont="1" applyFill="1" applyBorder="1" applyAlignment="1">
      <alignment horizontal="center" vertical="center" wrapText="1"/>
    </xf>
    <xf numFmtId="17" fontId="8" fillId="2" borderId="39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4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wrapText="1"/>
    </xf>
    <xf numFmtId="0" fontId="21" fillId="2" borderId="34" xfId="0" applyFont="1" applyFill="1" applyBorder="1" applyAlignment="1">
      <alignment wrapText="1"/>
    </xf>
    <xf numFmtId="0" fontId="13" fillId="0" borderId="42" xfId="0" applyFont="1" applyFill="1" applyBorder="1" applyAlignment="1">
      <alignment horizontal="left" vertical="center" wrapText="1"/>
    </xf>
    <xf numFmtId="4" fontId="13" fillId="0" borderId="34" xfId="0" applyNumberFormat="1" applyFont="1" applyBorder="1" applyAlignment="1">
      <alignment horizontal="center"/>
    </xf>
    <xf numFmtId="0" fontId="18" fillId="2" borderId="33" xfId="0" applyFont="1" applyFill="1" applyBorder="1" applyAlignment="1">
      <alignment horizontal="left" vertical="center" wrapText="1"/>
    </xf>
    <xf numFmtId="4" fontId="13" fillId="2" borderId="34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4" fillId="16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4" fontId="8" fillId="10" borderId="17" xfId="0" applyNumberFormat="1" applyFont="1" applyFill="1" applyBorder="1" applyAlignment="1">
      <alignment horizontal="center" vertical="center" wrapText="1"/>
    </xf>
    <xf numFmtId="4" fontId="2" fillId="3" borderId="3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13" fillId="5" borderId="29" xfId="0" applyNumberFormat="1" applyFont="1" applyFill="1" applyBorder="1" applyAlignment="1">
      <alignment horizontal="center" vertical="center" wrapText="1"/>
    </xf>
    <xf numFmtId="4" fontId="2" fillId="5" borderId="29" xfId="0" applyNumberFormat="1" applyFont="1" applyFill="1" applyBorder="1" applyAlignment="1">
      <alignment horizontal="center" vertical="center" wrapText="1"/>
    </xf>
    <xf numFmtId="164" fontId="8" fillId="5" borderId="29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 wrapText="1"/>
    </xf>
    <xf numFmtId="4" fontId="13" fillId="5" borderId="2" xfId="0" applyNumberFormat="1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43" fontId="8" fillId="0" borderId="2" xfId="3" applyFont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0" borderId="2" xfId="0" applyFont="1" applyBorder="1"/>
    <xf numFmtId="17" fontId="8" fillId="2" borderId="11" xfId="0" applyNumberFormat="1" applyFont="1" applyFill="1" applyBorder="1" applyAlignment="1">
      <alignment horizontal="center" vertical="center" wrapText="1"/>
    </xf>
    <xf numFmtId="164" fontId="14" fillId="2" borderId="30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164" fontId="8" fillId="5" borderId="34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11" xfId="0" applyNumberFormat="1" applyFont="1" applyFill="1" applyBorder="1" applyAlignment="1">
      <alignment horizontal="center" vertical="center" wrapText="1"/>
    </xf>
    <xf numFmtId="164" fontId="8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43" fontId="8" fillId="12" borderId="2" xfId="3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4" fontId="7" fillId="5" borderId="0" xfId="0" applyNumberFormat="1" applyFont="1" applyFill="1" applyBorder="1" applyAlignment="1"/>
    <xf numFmtId="164" fontId="8" fillId="5" borderId="39" xfId="0" applyNumberFormat="1" applyFont="1" applyFill="1" applyBorder="1" applyAlignment="1">
      <alignment horizontal="center" vertical="center" wrapText="1"/>
    </xf>
    <xf numFmtId="164" fontId="8" fillId="5" borderId="13" xfId="0" applyNumberFormat="1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4" fontId="13" fillId="5" borderId="39" xfId="0" applyNumberFormat="1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17" fontId="2" fillId="2" borderId="39" xfId="0" applyNumberFormat="1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4" fontId="13" fillId="5" borderId="30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4" fontId="2" fillId="10" borderId="2" xfId="0" applyNumberFormat="1" applyFont="1" applyFill="1" applyBorder="1" applyAlignment="1">
      <alignment horizontal="center" vertical="center" wrapText="1"/>
    </xf>
    <xf numFmtId="16" fontId="8" fillId="2" borderId="2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17" fontId="2" fillId="2" borderId="13" xfId="0" applyNumberFormat="1" applyFont="1" applyFill="1" applyBorder="1" applyAlignment="1">
      <alignment horizontal="center" vertical="center" wrapText="1"/>
    </xf>
    <xf numFmtId="4" fontId="8" fillId="5" borderId="34" xfId="0" applyNumberFormat="1" applyFont="1" applyFill="1" applyBorder="1" applyAlignment="1">
      <alignment horizontal="center" vertical="center" wrapText="1"/>
    </xf>
    <xf numFmtId="17" fontId="2" fillId="2" borderId="33" xfId="0" applyNumberFormat="1" applyFont="1" applyFill="1" applyBorder="1" applyAlignment="1">
      <alignment horizontal="center" vertical="center" wrapText="1"/>
    </xf>
    <xf numFmtId="17" fontId="2" fillId="2" borderId="42" xfId="0" applyNumberFormat="1" applyFont="1" applyFill="1" applyBorder="1" applyAlignment="1">
      <alignment horizontal="center" vertical="center" wrapText="1"/>
    </xf>
    <xf numFmtId="17" fontId="8" fillId="2" borderId="59" xfId="0" applyNumberFormat="1" applyFont="1" applyFill="1" applyBorder="1" applyAlignment="1">
      <alignment horizontal="center" vertical="center" wrapText="1"/>
    </xf>
    <xf numFmtId="4" fontId="20" fillId="5" borderId="40" xfId="0" applyNumberFormat="1" applyFont="1" applyFill="1" applyBorder="1" applyAlignment="1">
      <alignment horizontal="center" vertical="center"/>
    </xf>
    <xf numFmtId="4" fontId="13" fillId="5" borderId="3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2" borderId="60" xfId="2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5" fillId="2" borderId="62" xfId="0" applyNumberFormat="1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 wrapText="1"/>
    </xf>
    <xf numFmtId="17" fontId="8" fillId="2" borderId="37" xfId="0" applyNumberFormat="1" applyFont="1" applyFill="1" applyBorder="1" applyAlignment="1">
      <alignment horizontal="center" vertical="center" wrapText="1"/>
    </xf>
    <xf numFmtId="4" fontId="13" fillId="19" borderId="29" xfId="0" applyNumberFormat="1" applyFont="1" applyFill="1" applyBorder="1" applyAlignment="1">
      <alignment horizontal="center" vertical="center" wrapText="1"/>
    </xf>
    <xf numFmtId="4" fontId="2" fillId="19" borderId="31" xfId="0" applyNumberFormat="1" applyFont="1" applyFill="1" applyBorder="1" applyAlignment="1">
      <alignment horizontal="center" vertical="center" wrapText="1"/>
    </xf>
    <xf numFmtId="4" fontId="13" fillId="19" borderId="2" xfId="0" applyNumberFormat="1" applyFont="1" applyFill="1" applyBorder="1" applyAlignment="1">
      <alignment horizontal="center" vertical="center" wrapText="1"/>
    </xf>
    <xf numFmtId="4" fontId="8" fillId="19" borderId="2" xfId="0" applyNumberFormat="1" applyFont="1" applyFill="1" applyBorder="1" applyAlignment="1">
      <alignment horizontal="center" vertical="center" wrapText="1"/>
    </xf>
    <xf numFmtId="164" fontId="8" fillId="19" borderId="2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55" xfId="0" applyNumberFormat="1" applyFont="1" applyFill="1" applyBorder="1" applyAlignment="1">
      <alignment horizontal="center" vertical="center" wrapText="1"/>
    </xf>
    <xf numFmtId="0" fontId="5" fillId="2" borderId="6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" fontId="7" fillId="0" borderId="48" xfId="0" applyNumberFormat="1" applyFont="1" applyFill="1" applyBorder="1" applyAlignment="1">
      <alignment horizontal="center"/>
    </xf>
    <xf numFmtId="4" fontId="7" fillId="0" borderId="57" xfId="0" applyNumberFormat="1" applyFont="1" applyFill="1" applyBorder="1" applyAlignment="1">
      <alignment horizontal="center"/>
    </xf>
    <xf numFmtId="4" fontId="7" fillId="0" borderId="28" xfId="0" applyNumberFormat="1" applyFont="1" applyFill="1" applyBorder="1" applyAlignment="1">
      <alignment horizontal="center"/>
    </xf>
    <xf numFmtId="4" fontId="9" fillId="2" borderId="4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15" fillId="0" borderId="8" xfId="0" applyNumberFormat="1" applyFont="1" applyFill="1" applyBorder="1" applyAlignment="1">
      <alignment horizontal="center" vertical="center" wrapText="1"/>
    </xf>
    <xf numFmtId="4" fontId="15" fillId="0" borderId="43" xfId="0" applyNumberFormat="1" applyFont="1" applyFill="1" applyBorder="1" applyAlignment="1">
      <alignment horizontal="center" vertical="center" wrapText="1"/>
    </xf>
    <xf numFmtId="4" fontId="15" fillId="0" borderId="46" xfId="0" applyNumberFormat="1" applyFont="1" applyFill="1" applyBorder="1" applyAlignment="1">
      <alignment horizontal="center" vertical="center" wrapText="1"/>
    </xf>
    <xf numFmtId="4" fontId="15" fillId="0" borderId="50" xfId="0" applyNumberFormat="1" applyFont="1" applyFill="1" applyBorder="1" applyAlignment="1">
      <alignment horizontal="center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15" fillId="0" borderId="5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5"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75"/>
  <sheetViews>
    <sheetView tabSelected="1" showWhiteSpace="0" view="pageLayout" zoomScale="70" zoomScaleNormal="70" zoomScalePageLayoutView="70" workbookViewId="0">
      <selection activeCell="R15" sqref="R15"/>
    </sheetView>
  </sheetViews>
  <sheetFormatPr defaultRowHeight="12.75"/>
  <cols>
    <col min="1" max="1" width="6.140625" style="5" customWidth="1"/>
    <col min="2" max="2" width="7.140625" style="5" customWidth="1"/>
    <col min="3" max="3" width="9.140625" style="5" hidden="1" customWidth="1"/>
    <col min="4" max="4" width="8.140625" style="5" customWidth="1"/>
    <col min="5" max="5" width="11.7109375" style="5" hidden="1" customWidth="1"/>
    <col min="6" max="6" width="12" style="5" customWidth="1"/>
    <col min="7" max="7" width="33" style="5" customWidth="1"/>
    <col min="8" max="8" width="15.42578125" style="5" customWidth="1"/>
    <col min="9" max="9" width="11.7109375" style="5" customWidth="1"/>
    <col min="10" max="10" width="10.85546875" style="5" customWidth="1"/>
    <col min="11" max="11" width="11.42578125" style="5" customWidth="1"/>
    <col min="12" max="12" width="14" style="5" customWidth="1"/>
    <col min="13" max="13" width="20.7109375" style="5" customWidth="1"/>
    <col min="14" max="14" width="19" style="5" customWidth="1"/>
    <col min="15" max="15" width="15.85546875" style="5" customWidth="1"/>
    <col min="16" max="16" width="16.140625" style="5" customWidth="1"/>
    <col min="17" max="17" width="13.5703125" style="5" customWidth="1"/>
    <col min="18" max="18" width="19.42578125" style="5" customWidth="1"/>
    <col min="19" max="19" width="9.42578125" style="5" customWidth="1"/>
    <col min="20" max="20" width="20.85546875" style="5" customWidth="1"/>
    <col min="21" max="252" width="9.140625" style="5"/>
    <col min="253" max="253" width="7" style="5" bestFit="1" customWidth="1"/>
    <col min="254" max="254" width="0" style="5" hidden="1" customWidth="1"/>
    <col min="255" max="255" width="9.140625" style="5"/>
    <col min="256" max="256" width="0" style="5" hidden="1" customWidth="1"/>
    <col min="257" max="257" width="13.5703125" style="5" customWidth="1"/>
    <col min="258" max="258" width="34.5703125" style="5" customWidth="1"/>
    <col min="259" max="259" width="17.7109375" style="5" customWidth="1"/>
    <col min="260" max="260" width="14.5703125" style="5" customWidth="1"/>
    <col min="261" max="261" width="11.7109375" style="5" customWidth="1"/>
    <col min="262" max="262" width="17.5703125" style="5" customWidth="1"/>
    <col min="263" max="263" width="14" style="5" bestFit="1" customWidth="1"/>
    <col min="264" max="264" width="30.140625" style="5" bestFit="1" customWidth="1"/>
    <col min="265" max="265" width="18" style="5" bestFit="1" customWidth="1"/>
    <col min="266" max="266" width="25.140625" style="5" customWidth="1"/>
    <col min="267" max="267" width="21.28515625" style="5" customWidth="1"/>
    <col min="268" max="268" width="18.85546875" style="5" customWidth="1"/>
    <col min="269" max="269" width="16" style="5" bestFit="1" customWidth="1"/>
    <col min="270" max="270" width="13.85546875" style="5" bestFit="1" customWidth="1"/>
    <col min="271" max="271" width="21.42578125" style="5" customWidth="1"/>
    <col min="272" max="508" width="9.140625" style="5"/>
    <col min="509" max="509" width="7" style="5" bestFit="1" customWidth="1"/>
    <col min="510" max="510" width="0" style="5" hidden="1" customWidth="1"/>
    <col min="511" max="511" width="9.140625" style="5"/>
    <col min="512" max="512" width="0" style="5" hidden="1" customWidth="1"/>
    <col min="513" max="513" width="13.5703125" style="5" customWidth="1"/>
    <col min="514" max="514" width="34.5703125" style="5" customWidth="1"/>
    <col min="515" max="515" width="17.7109375" style="5" customWidth="1"/>
    <col min="516" max="516" width="14.5703125" style="5" customWidth="1"/>
    <col min="517" max="517" width="11.7109375" style="5" customWidth="1"/>
    <col min="518" max="518" width="17.5703125" style="5" customWidth="1"/>
    <col min="519" max="519" width="14" style="5" bestFit="1" customWidth="1"/>
    <col min="520" max="520" width="30.140625" style="5" bestFit="1" customWidth="1"/>
    <col min="521" max="521" width="18" style="5" bestFit="1" customWidth="1"/>
    <col min="522" max="522" width="25.140625" style="5" customWidth="1"/>
    <col min="523" max="523" width="21.28515625" style="5" customWidth="1"/>
    <col min="524" max="524" width="18.85546875" style="5" customWidth="1"/>
    <col min="525" max="525" width="16" style="5" bestFit="1" customWidth="1"/>
    <col min="526" max="526" width="13.85546875" style="5" bestFit="1" customWidth="1"/>
    <col min="527" max="527" width="21.42578125" style="5" customWidth="1"/>
    <col min="528" max="764" width="9.140625" style="5"/>
    <col min="765" max="765" width="7" style="5" bestFit="1" customWidth="1"/>
    <col min="766" max="766" width="0" style="5" hidden="1" customWidth="1"/>
    <col min="767" max="767" width="9.140625" style="5"/>
    <col min="768" max="768" width="0" style="5" hidden="1" customWidth="1"/>
    <col min="769" max="769" width="13.5703125" style="5" customWidth="1"/>
    <col min="770" max="770" width="34.5703125" style="5" customWidth="1"/>
    <col min="771" max="771" width="17.7109375" style="5" customWidth="1"/>
    <col min="772" max="772" width="14.5703125" style="5" customWidth="1"/>
    <col min="773" max="773" width="11.7109375" style="5" customWidth="1"/>
    <col min="774" max="774" width="17.5703125" style="5" customWidth="1"/>
    <col min="775" max="775" width="14" style="5" bestFit="1" customWidth="1"/>
    <col min="776" max="776" width="30.140625" style="5" bestFit="1" customWidth="1"/>
    <col min="777" max="777" width="18" style="5" bestFit="1" customWidth="1"/>
    <col min="778" max="778" width="25.140625" style="5" customWidth="1"/>
    <col min="779" max="779" width="21.28515625" style="5" customWidth="1"/>
    <col min="780" max="780" width="18.85546875" style="5" customWidth="1"/>
    <col min="781" max="781" width="16" style="5" bestFit="1" customWidth="1"/>
    <col min="782" max="782" width="13.85546875" style="5" bestFit="1" customWidth="1"/>
    <col min="783" max="783" width="21.42578125" style="5" customWidth="1"/>
    <col min="784" max="1020" width="9.140625" style="5"/>
    <col min="1021" max="1021" width="7" style="5" bestFit="1" customWidth="1"/>
    <col min="1022" max="1022" width="0" style="5" hidden="1" customWidth="1"/>
    <col min="1023" max="1023" width="9.140625" style="5"/>
    <col min="1024" max="1024" width="0" style="5" hidden="1" customWidth="1"/>
    <col min="1025" max="1025" width="13.5703125" style="5" customWidth="1"/>
    <col min="1026" max="1026" width="34.5703125" style="5" customWidth="1"/>
    <col min="1027" max="1027" width="17.7109375" style="5" customWidth="1"/>
    <col min="1028" max="1028" width="14.5703125" style="5" customWidth="1"/>
    <col min="1029" max="1029" width="11.7109375" style="5" customWidth="1"/>
    <col min="1030" max="1030" width="17.5703125" style="5" customWidth="1"/>
    <col min="1031" max="1031" width="14" style="5" bestFit="1" customWidth="1"/>
    <col min="1032" max="1032" width="30.140625" style="5" bestFit="1" customWidth="1"/>
    <col min="1033" max="1033" width="18" style="5" bestFit="1" customWidth="1"/>
    <col min="1034" max="1034" width="25.140625" style="5" customWidth="1"/>
    <col min="1035" max="1035" width="21.28515625" style="5" customWidth="1"/>
    <col min="1036" max="1036" width="18.85546875" style="5" customWidth="1"/>
    <col min="1037" max="1037" width="16" style="5" bestFit="1" customWidth="1"/>
    <col min="1038" max="1038" width="13.85546875" style="5" bestFit="1" customWidth="1"/>
    <col min="1039" max="1039" width="21.42578125" style="5" customWidth="1"/>
    <col min="1040" max="1276" width="9.140625" style="5"/>
    <col min="1277" max="1277" width="7" style="5" bestFit="1" customWidth="1"/>
    <col min="1278" max="1278" width="0" style="5" hidden="1" customWidth="1"/>
    <col min="1279" max="1279" width="9.140625" style="5"/>
    <col min="1280" max="1280" width="0" style="5" hidden="1" customWidth="1"/>
    <col min="1281" max="1281" width="13.5703125" style="5" customWidth="1"/>
    <col min="1282" max="1282" width="34.5703125" style="5" customWidth="1"/>
    <col min="1283" max="1283" width="17.7109375" style="5" customWidth="1"/>
    <col min="1284" max="1284" width="14.5703125" style="5" customWidth="1"/>
    <col min="1285" max="1285" width="11.7109375" style="5" customWidth="1"/>
    <col min="1286" max="1286" width="17.5703125" style="5" customWidth="1"/>
    <col min="1287" max="1287" width="14" style="5" bestFit="1" customWidth="1"/>
    <col min="1288" max="1288" width="30.140625" style="5" bestFit="1" customWidth="1"/>
    <col min="1289" max="1289" width="18" style="5" bestFit="1" customWidth="1"/>
    <col min="1290" max="1290" width="25.140625" style="5" customWidth="1"/>
    <col min="1291" max="1291" width="21.28515625" style="5" customWidth="1"/>
    <col min="1292" max="1292" width="18.85546875" style="5" customWidth="1"/>
    <col min="1293" max="1293" width="16" style="5" bestFit="1" customWidth="1"/>
    <col min="1294" max="1294" width="13.85546875" style="5" bestFit="1" customWidth="1"/>
    <col min="1295" max="1295" width="21.42578125" style="5" customWidth="1"/>
    <col min="1296" max="1532" width="9.140625" style="5"/>
    <col min="1533" max="1533" width="7" style="5" bestFit="1" customWidth="1"/>
    <col min="1534" max="1534" width="0" style="5" hidden="1" customWidth="1"/>
    <col min="1535" max="1535" width="9.140625" style="5"/>
    <col min="1536" max="1536" width="0" style="5" hidden="1" customWidth="1"/>
    <col min="1537" max="1537" width="13.5703125" style="5" customWidth="1"/>
    <col min="1538" max="1538" width="34.5703125" style="5" customWidth="1"/>
    <col min="1539" max="1539" width="17.7109375" style="5" customWidth="1"/>
    <col min="1540" max="1540" width="14.5703125" style="5" customWidth="1"/>
    <col min="1541" max="1541" width="11.7109375" style="5" customWidth="1"/>
    <col min="1542" max="1542" width="17.5703125" style="5" customWidth="1"/>
    <col min="1543" max="1543" width="14" style="5" bestFit="1" customWidth="1"/>
    <col min="1544" max="1544" width="30.140625" style="5" bestFit="1" customWidth="1"/>
    <col min="1545" max="1545" width="18" style="5" bestFit="1" customWidth="1"/>
    <col min="1546" max="1546" width="25.140625" style="5" customWidth="1"/>
    <col min="1547" max="1547" width="21.28515625" style="5" customWidth="1"/>
    <col min="1548" max="1548" width="18.85546875" style="5" customWidth="1"/>
    <col min="1549" max="1549" width="16" style="5" bestFit="1" customWidth="1"/>
    <col min="1550" max="1550" width="13.85546875" style="5" bestFit="1" customWidth="1"/>
    <col min="1551" max="1551" width="21.42578125" style="5" customWidth="1"/>
    <col min="1552" max="1788" width="9.140625" style="5"/>
    <col min="1789" max="1789" width="7" style="5" bestFit="1" customWidth="1"/>
    <col min="1790" max="1790" width="0" style="5" hidden="1" customWidth="1"/>
    <col min="1791" max="1791" width="9.140625" style="5"/>
    <col min="1792" max="1792" width="0" style="5" hidden="1" customWidth="1"/>
    <col min="1793" max="1793" width="13.5703125" style="5" customWidth="1"/>
    <col min="1794" max="1794" width="34.5703125" style="5" customWidth="1"/>
    <col min="1795" max="1795" width="17.7109375" style="5" customWidth="1"/>
    <col min="1796" max="1796" width="14.5703125" style="5" customWidth="1"/>
    <col min="1797" max="1797" width="11.7109375" style="5" customWidth="1"/>
    <col min="1798" max="1798" width="17.5703125" style="5" customWidth="1"/>
    <col min="1799" max="1799" width="14" style="5" bestFit="1" customWidth="1"/>
    <col min="1800" max="1800" width="30.140625" style="5" bestFit="1" customWidth="1"/>
    <col min="1801" max="1801" width="18" style="5" bestFit="1" customWidth="1"/>
    <col min="1802" max="1802" width="25.140625" style="5" customWidth="1"/>
    <col min="1803" max="1803" width="21.28515625" style="5" customWidth="1"/>
    <col min="1804" max="1804" width="18.85546875" style="5" customWidth="1"/>
    <col min="1805" max="1805" width="16" style="5" bestFit="1" customWidth="1"/>
    <col min="1806" max="1806" width="13.85546875" style="5" bestFit="1" customWidth="1"/>
    <col min="1807" max="1807" width="21.42578125" style="5" customWidth="1"/>
    <col min="1808" max="2044" width="9.140625" style="5"/>
    <col min="2045" max="2045" width="7" style="5" bestFit="1" customWidth="1"/>
    <col min="2046" max="2046" width="0" style="5" hidden="1" customWidth="1"/>
    <col min="2047" max="2047" width="9.140625" style="5"/>
    <col min="2048" max="2048" width="0" style="5" hidden="1" customWidth="1"/>
    <col min="2049" max="2049" width="13.5703125" style="5" customWidth="1"/>
    <col min="2050" max="2050" width="34.5703125" style="5" customWidth="1"/>
    <col min="2051" max="2051" width="17.7109375" style="5" customWidth="1"/>
    <col min="2052" max="2052" width="14.5703125" style="5" customWidth="1"/>
    <col min="2053" max="2053" width="11.7109375" style="5" customWidth="1"/>
    <col min="2054" max="2054" width="17.5703125" style="5" customWidth="1"/>
    <col min="2055" max="2055" width="14" style="5" bestFit="1" customWidth="1"/>
    <col min="2056" max="2056" width="30.140625" style="5" bestFit="1" customWidth="1"/>
    <col min="2057" max="2057" width="18" style="5" bestFit="1" customWidth="1"/>
    <col min="2058" max="2058" width="25.140625" style="5" customWidth="1"/>
    <col min="2059" max="2059" width="21.28515625" style="5" customWidth="1"/>
    <col min="2060" max="2060" width="18.85546875" style="5" customWidth="1"/>
    <col min="2061" max="2061" width="16" style="5" bestFit="1" customWidth="1"/>
    <col min="2062" max="2062" width="13.85546875" style="5" bestFit="1" customWidth="1"/>
    <col min="2063" max="2063" width="21.42578125" style="5" customWidth="1"/>
    <col min="2064" max="2300" width="9.140625" style="5"/>
    <col min="2301" max="2301" width="7" style="5" bestFit="1" customWidth="1"/>
    <col min="2302" max="2302" width="0" style="5" hidden="1" customWidth="1"/>
    <col min="2303" max="2303" width="9.140625" style="5"/>
    <col min="2304" max="2304" width="0" style="5" hidden="1" customWidth="1"/>
    <col min="2305" max="2305" width="13.5703125" style="5" customWidth="1"/>
    <col min="2306" max="2306" width="34.5703125" style="5" customWidth="1"/>
    <col min="2307" max="2307" width="17.7109375" style="5" customWidth="1"/>
    <col min="2308" max="2308" width="14.5703125" style="5" customWidth="1"/>
    <col min="2309" max="2309" width="11.7109375" style="5" customWidth="1"/>
    <col min="2310" max="2310" width="17.5703125" style="5" customWidth="1"/>
    <col min="2311" max="2311" width="14" style="5" bestFit="1" customWidth="1"/>
    <col min="2312" max="2312" width="30.140625" style="5" bestFit="1" customWidth="1"/>
    <col min="2313" max="2313" width="18" style="5" bestFit="1" customWidth="1"/>
    <col min="2314" max="2314" width="25.140625" style="5" customWidth="1"/>
    <col min="2315" max="2315" width="21.28515625" style="5" customWidth="1"/>
    <col min="2316" max="2316" width="18.85546875" style="5" customWidth="1"/>
    <col min="2317" max="2317" width="16" style="5" bestFit="1" customWidth="1"/>
    <col min="2318" max="2318" width="13.85546875" style="5" bestFit="1" customWidth="1"/>
    <col min="2319" max="2319" width="21.42578125" style="5" customWidth="1"/>
    <col min="2320" max="2556" width="9.140625" style="5"/>
    <col min="2557" max="2557" width="7" style="5" bestFit="1" customWidth="1"/>
    <col min="2558" max="2558" width="0" style="5" hidden="1" customWidth="1"/>
    <col min="2559" max="2559" width="9.140625" style="5"/>
    <col min="2560" max="2560" width="0" style="5" hidden="1" customWidth="1"/>
    <col min="2561" max="2561" width="13.5703125" style="5" customWidth="1"/>
    <col min="2562" max="2562" width="34.5703125" style="5" customWidth="1"/>
    <col min="2563" max="2563" width="17.7109375" style="5" customWidth="1"/>
    <col min="2564" max="2564" width="14.5703125" style="5" customWidth="1"/>
    <col min="2565" max="2565" width="11.7109375" style="5" customWidth="1"/>
    <col min="2566" max="2566" width="17.5703125" style="5" customWidth="1"/>
    <col min="2567" max="2567" width="14" style="5" bestFit="1" customWidth="1"/>
    <col min="2568" max="2568" width="30.140625" style="5" bestFit="1" customWidth="1"/>
    <col min="2569" max="2569" width="18" style="5" bestFit="1" customWidth="1"/>
    <col min="2570" max="2570" width="25.140625" style="5" customWidth="1"/>
    <col min="2571" max="2571" width="21.28515625" style="5" customWidth="1"/>
    <col min="2572" max="2572" width="18.85546875" style="5" customWidth="1"/>
    <col min="2573" max="2573" width="16" style="5" bestFit="1" customWidth="1"/>
    <col min="2574" max="2574" width="13.85546875" style="5" bestFit="1" customWidth="1"/>
    <col min="2575" max="2575" width="21.42578125" style="5" customWidth="1"/>
    <col min="2576" max="2812" width="9.140625" style="5"/>
    <col min="2813" max="2813" width="7" style="5" bestFit="1" customWidth="1"/>
    <col min="2814" max="2814" width="0" style="5" hidden="1" customWidth="1"/>
    <col min="2815" max="2815" width="9.140625" style="5"/>
    <col min="2816" max="2816" width="0" style="5" hidden="1" customWidth="1"/>
    <col min="2817" max="2817" width="13.5703125" style="5" customWidth="1"/>
    <col min="2818" max="2818" width="34.5703125" style="5" customWidth="1"/>
    <col min="2819" max="2819" width="17.7109375" style="5" customWidth="1"/>
    <col min="2820" max="2820" width="14.5703125" style="5" customWidth="1"/>
    <col min="2821" max="2821" width="11.7109375" style="5" customWidth="1"/>
    <col min="2822" max="2822" width="17.5703125" style="5" customWidth="1"/>
    <col min="2823" max="2823" width="14" style="5" bestFit="1" customWidth="1"/>
    <col min="2824" max="2824" width="30.140625" style="5" bestFit="1" customWidth="1"/>
    <col min="2825" max="2825" width="18" style="5" bestFit="1" customWidth="1"/>
    <col min="2826" max="2826" width="25.140625" style="5" customWidth="1"/>
    <col min="2827" max="2827" width="21.28515625" style="5" customWidth="1"/>
    <col min="2828" max="2828" width="18.85546875" style="5" customWidth="1"/>
    <col min="2829" max="2829" width="16" style="5" bestFit="1" customWidth="1"/>
    <col min="2830" max="2830" width="13.85546875" style="5" bestFit="1" customWidth="1"/>
    <col min="2831" max="2831" width="21.42578125" style="5" customWidth="1"/>
    <col min="2832" max="3068" width="9.140625" style="5"/>
    <col min="3069" max="3069" width="7" style="5" bestFit="1" customWidth="1"/>
    <col min="3070" max="3070" width="0" style="5" hidden="1" customWidth="1"/>
    <col min="3071" max="3071" width="9.140625" style="5"/>
    <col min="3072" max="3072" width="0" style="5" hidden="1" customWidth="1"/>
    <col min="3073" max="3073" width="13.5703125" style="5" customWidth="1"/>
    <col min="3074" max="3074" width="34.5703125" style="5" customWidth="1"/>
    <col min="3075" max="3075" width="17.7109375" style="5" customWidth="1"/>
    <col min="3076" max="3076" width="14.5703125" style="5" customWidth="1"/>
    <col min="3077" max="3077" width="11.7109375" style="5" customWidth="1"/>
    <col min="3078" max="3078" width="17.5703125" style="5" customWidth="1"/>
    <col min="3079" max="3079" width="14" style="5" bestFit="1" customWidth="1"/>
    <col min="3080" max="3080" width="30.140625" style="5" bestFit="1" customWidth="1"/>
    <col min="3081" max="3081" width="18" style="5" bestFit="1" customWidth="1"/>
    <col min="3082" max="3082" width="25.140625" style="5" customWidth="1"/>
    <col min="3083" max="3083" width="21.28515625" style="5" customWidth="1"/>
    <col min="3084" max="3084" width="18.85546875" style="5" customWidth="1"/>
    <col min="3085" max="3085" width="16" style="5" bestFit="1" customWidth="1"/>
    <col min="3086" max="3086" width="13.85546875" style="5" bestFit="1" customWidth="1"/>
    <col min="3087" max="3087" width="21.42578125" style="5" customWidth="1"/>
    <col min="3088" max="3324" width="9.140625" style="5"/>
    <col min="3325" max="3325" width="7" style="5" bestFit="1" customWidth="1"/>
    <col min="3326" max="3326" width="0" style="5" hidden="1" customWidth="1"/>
    <col min="3327" max="3327" width="9.140625" style="5"/>
    <col min="3328" max="3328" width="0" style="5" hidden="1" customWidth="1"/>
    <col min="3329" max="3329" width="13.5703125" style="5" customWidth="1"/>
    <col min="3330" max="3330" width="34.5703125" style="5" customWidth="1"/>
    <col min="3331" max="3331" width="17.7109375" style="5" customWidth="1"/>
    <col min="3332" max="3332" width="14.5703125" style="5" customWidth="1"/>
    <col min="3333" max="3333" width="11.7109375" style="5" customWidth="1"/>
    <col min="3334" max="3334" width="17.5703125" style="5" customWidth="1"/>
    <col min="3335" max="3335" width="14" style="5" bestFit="1" customWidth="1"/>
    <col min="3336" max="3336" width="30.140625" style="5" bestFit="1" customWidth="1"/>
    <col min="3337" max="3337" width="18" style="5" bestFit="1" customWidth="1"/>
    <col min="3338" max="3338" width="25.140625" style="5" customWidth="1"/>
    <col min="3339" max="3339" width="21.28515625" style="5" customWidth="1"/>
    <col min="3340" max="3340" width="18.85546875" style="5" customWidth="1"/>
    <col min="3341" max="3341" width="16" style="5" bestFit="1" customWidth="1"/>
    <col min="3342" max="3342" width="13.85546875" style="5" bestFit="1" customWidth="1"/>
    <col min="3343" max="3343" width="21.42578125" style="5" customWidth="1"/>
    <col min="3344" max="3580" width="9.140625" style="5"/>
    <col min="3581" max="3581" width="7" style="5" bestFit="1" customWidth="1"/>
    <col min="3582" max="3582" width="0" style="5" hidden="1" customWidth="1"/>
    <col min="3583" max="3583" width="9.140625" style="5"/>
    <col min="3584" max="3584" width="0" style="5" hidden="1" customWidth="1"/>
    <col min="3585" max="3585" width="13.5703125" style="5" customWidth="1"/>
    <col min="3586" max="3586" width="34.5703125" style="5" customWidth="1"/>
    <col min="3587" max="3587" width="17.7109375" style="5" customWidth="1"/>
    <col min="3588" max="3588" width="14.5703125" style="5" customWidth="1"/>
    <col min="3589" max="3589" width="11.7109375" style="5" customWidth="1"/>
    <col min="3590" max="3590" width="17.5703125" style="5" customWidth="1"/>
    <col min="3591" max="3591" width="14" style="5" bestFit="1" customWidth="1"/>
    <col min="3592" max="3592" width="30.140625" style="5" bestFit="1" customWidth="1"/>
    <col min="3593" max="3593" width="18" style="5" bestFit="1" customWidth="1"/>
    <col min="3594" max="3594" width="25.140625" style="5" customWidth="1"/>
    <col min="3595" max="3595" width="21.28515625" style="5" customWidth="1"/>
    <col min="3596" max="3596" width="18.85546875" style="5" customWidth="1"/>
    <col min="3597" max="3597" width="16" style="5" bestFit="1" customWidth="1"/>
    <col min="3598" max="3598" width="13.85546875" style="5" bestFit="1" customWidth="1"/>
    <col min="3599" max="3599" width="21.42578125" style="5" customWidth="1"/>
    <col min="3600" max="3836" width="9.140625" style="5"/>
    <col min="3837" max="3837" width="7" style="5" bestFit="1" customWidth="1"/>
    <col min="3838" max="3838" width="0" style="5" hidden="1" customWidth="1"/>
    <col min="3839" max="3839" width="9.140625" style="5"/>
    <col min="3840" max="3840" width="0" style="5" hidden="1" customWidth="1"/>
    <col min="3841" max="3841" width="13.5703125" style="5" customWidth="1"/>
    <col min="3842" max="3842" width="34.5703125" style="5" customWidth="1"/>
    <col min="3843" max="3843" width="17.7109375" style="5" customWidth="1"/>
    <col min="3844" max="3844" width="14.5703125" style="5" customWidth="1"/>
    <col min="3845" max="3845" width="11.7109375" style="5" customWidth="1"/>
    <col min="3846" max="3846" width="17.5703125" style="5" customWidth="1"/>
    <col min="3847" max="3847" width="14" style="5" bestFit="1" customWidth="1"/>
    <col min="3848" max="3848" width="30.140625" style="5" bestFit="1" customWidth="1"/>
    <col min="3849" max="3849" width="18" style="5" bestFit="1" customWidth="1"/>
    <col min="3850" max="3850" width="25.140625" style="5" customWidth="1"/>
    <col min="3851" max="3851" width="21.28515625" style="5" customWidth="1"/>
    <col min="3852" max="3852" width="18.85546875" style="5" customWidth="1"/>
    <col min="3853" max="3853" width="16" style="5" bestFit="1" customWidth="1"/>
    <col min="3854" max="3854" width="13.85546875" style="5" bestFit="1" customWidth="1"/>
    <col min="3855" max="3855" width="21.42578125" style="5" customWidth="1"/>
    <col min="3856" max="4092" width="9.140625" style="5"/>
    <col min="4093" max="4093" width="7" style="5" bestFit="1" customWidth="1"/>
    <col min="4094" max="4094" width="0" style="5" hidden="1" customWidth="1"/>
    <col min="4095" max="4095" width="9.140625" style="5"/>
    <col min="4096" max="4096" width="0" style="5" hidden="1" customWidth="1"/>
    <col min="4097" max="4097" width="13.5703125" style="5" customWidth="1"/>
    <col min="4098" max="4098" width="34.5703125" style="5" customWidth="1"/>
    <col min="4099" max="4099" width="17.7109375" style="5" customWidth="1"/>
    <col min="4100" max="4100" width="14.5703125" style="5" customWidth="1"/>
    <col min="4101" max="4101" width="11.7109375" style="5" customWidth="1"/>
    <col min="4102" max="4102" width="17.5703125" style="5" customWidth="1"/>
    <col min="4103" max="4103" width="14" style="5" bestFit="1" customWidth="1"/>
    <col min="4104" max="4104" width="30.140625" style="5" bestFit="1" customWidth="1"/>
    <col min="4105" max="4105" width="18" style="5" bestFit="1" customWidth="1"/>
    <col min="4106" max="4106" width="25.140625" style="5" customWidth="1"/>
    <col min="4107" max="4107" width="21.28515625" style="5" customWidth="1"/>
    <col min="4108" max="4108" width="18.85546875" style="5" customWidth="1"/>
    <col min="4109" max="4109" width="16" style="5" bestFit="1" customWidth="1"/>
    <col min="4110" max="4110" width="13.85546875" style="5" bestFit="1" customWidth="1"/>
    <col min="4111" max="4111" width="21.42578125" style="5" customWidth="1"/>
    <col min="4112" max="4348" width="9.140625" style="5"/>
    <col min="4349" max="4349" width="7" style="5" bestFit="1" customWidth="1"/>
    <col min="4350" max="4350" width="0" style="5" hidden="1" customWidth="1"/>
    <col min="4351" max="4351" width="9.140625" style="5"/>
    <col min="4352" max="4352" width="0" style="5" hidden="1" customWidth="1"/>
    <col min="4353" max="4353" width="13.5703125" style="5" customWidth="1"/>
    <col min="4354" max="4354" width="34.5703125" style="5" customWidth="1"/>
    <col min="4355" max="4355" width="17.7109375" style="5" customWidth="1"/>
    <col min="4356" max="4356" width="14.5703125" style="5" customWidth="1"/>
    <col min="4357" max="4357" width="11.7109375" style="5" customWidth="1"/>
    <col min="4358" max="4358" width="17.5703125" style="5" customWidth="1"/>
    <col min="4359" max="4359" width="14" style="5" bestFit="1" customWidth="1"/>
    <col min="4360" max="4360" width="30.140625" style="5" bestFit="1" customWidth="1"/>
    <col min="4361" max="4361" width="18" style="5" bestFit="1" customWidth="1"/>
    <col min="4362" max="4362" width="25.140625" style="5" customWidth="1"/>
    <col min="4363" max="4363" width="21.28515625" style="5" customWidth="1"/>
    <col min="4364" max="4364" width="18.85546875" style="5" customWidth="1"/>
    <col min="4365" max="4365" width="16" style="5" bestFit="1" customWidth="1"/>
    <col min="4366" max="4366" width="13.85546875" style="5" bestFit="1" customWidth="1"/>
    <col min="4367" max="4367" width="21.42578125" style="5" customWidth="1"/>
    <col min="4368" max="4604" width="9.140625" style="5"/>
    <col min="4605" max="4605" width="7" style="5" bestFit="1" customWidth="1"/>
    <col min="4606" max="4606" width="0" style="5" hidden="1" customWidth="1"/>
    <col min="4607" max="4607" width="9.140625" style="5"/>
    <col min="4608" max="4608" width="0" style="5" hidden="1" customWidth="1"/>
    <col min="4609" max="4609" width="13.5703125" style="5" customWidth="1"/>
    <col min="4610" max="4610" width="34.5703125" style="5" customWidth="1"/>
    <col min="4611" max="4611" width="17.7109375" style="5" customWidth="1"/>
    <col min="4612" max="4612" width="14.5703125" style="5" customWidth="1"/>
    <col min="4613" max="4613" width="11.7109375" style="5" customWidth="1"/>
    <col min="4614" max="4614" width="17.5703125" style="5" customWidth="1"/>
    <col min="4615" max="4615" width="14" style="5" bestFit="1" customWidth="1"/>
    <col min="4616" max="4616" width="30.140625" style="5" bestFit="1" customWidth="1"/>
    <col min="4617" max="4617" width="18" style="5" bestFit="1" customWidth="1"/>
    <col min="4618" max="4618" width="25.140625" style="5" customWidth="1"/>
    <col min="4619" max="4619" width="21.28515625" style="5" customWidth="1"/>
    <col min="4620" max="4620" width="18.85546875" style="5" customWidth="1"/>
    <col min="4621" max="4621" width="16" style="5" bestFit="1" customWidth="1"/>
    <col min="4622" max="4622" width="13.85546875" style="5" bestFit="1" customWidth="1"/>
    <col min="4623" max="4623" width="21.42578125" style="5" customWidth="1"/>
    <col min="4624" max="4860" width="9.140625" style="5"/>
    <col min="4861" max="4861" width="7" style="5" bestFit="1" customWidth="1"/>
    <col min="4862" max="4862" width="0" style="5" hidden="1" customWidth="1"/>
    <col min="4863" max="4863" width="9.140625" style="5"/>
    <col min="4864" max="4864" width="0" style="5" hidden="1" customWidth="1"/>
    <col min="4865" max="4865" width="13.5703125" style="5" customWidth="1"/>
    <col min="4866" max="4866" width="34.5703125" style="5" customWidth="1"/>
    <col min="4867" max="4867" width="17.7109375" style="5" customWidth="1"/>
    <col min="4868" max="4868" width="14.5703125" style="5" customWidth="1"/>
    <col min="4869" max="4869" width="11.7109375" style="5" customWidth="1"/>
    <col min="4870" max="4870" width="17.5703125" style="5" customWidth="1"/>
    <col min="4871" max="4871" width="14" style="5" bestFit="1" customWidth="1"/>
    <col min="4872" max="4872" width="30.140625" style="5" bestFit="1" customWidth="1"/>
    <col min="4873" max="4873" width="18" style="5" bestFit="1" customWidth="1"/>
    <col min="4874" max="4874" width="25.140625" style="5" customWidth="1"/>
    <col min="4875" max="4875" width="21.28515625" style="5" customWidth="1"/>
    <col min="4876" max="4876" width="18.85546875" style="5" customWidth="1"/>
    <col min="4877" max="4877" width="16" style="5" bestFit="1" customWidth="1"/>
    <col min="4878" max="4878" width="13.85546875" style="5" bestFit="1" customWidth="1"/>
    <col min="4879" max="4879" width="21.42578125" style="5" customWidth="1"/>
    <col min="4880" max="5116" width="9.140625" style="5"/>
    <col min="5117" max="5117" width="7" style="5" bestFit="1" customWidth="1"/>
    <col min="5118" max="5118" width="0" style="5" hidden="1" customWidth="1"/>
    <col min="5119" max="5119" width="9.140625" style="5"/>
    <col min="5120" max="5120" width="0" style="5" hidden="1" customWidth="1"/>
    <col min="5121" max="5121" width="13.5703125" style="5" customWidth="1"/>
    <col min="5122" max="5122" width="34.5703125" style="5" customWidth="1"/>
    <col min="5123" max="5123" width="17.7109375" style="5" customWidth="1"/>
    <col min="5124" max="5124" width="14.5703125" style="5" customWidth="1"/>
    <col min="5125" max="5125" width="11.7109375" style="5" customWidth="1"/>
    <col min="5126" max="5126" width="17.5703125" style="5" customWidth="1"/>
    <col min="5127" max="5127" width="14" style="5" bestFit="1" customWidth="1"/>
    <col min="5128" max="5128" width="30.140625" style="5" bestFit="1" customWidth="1"/>
    <col min="5129" max="5129" width="18" style="5" bestFit="1" customWidth="1"/>
    <col min="5130" max="5130" width="25.140625" style="5" customWidth="1"/>
    <col min="5131" max="5131" width="21.28515625" style="5" customWidth="1"/>
    <col min="5132" max="5132" width="18.85546875" style="5" customWidth="1"/>
    <col min="5133" max="5133" width="16" style="5" bestFit="1" customWidth="1"/>
    <col min="5134" max="5134" width="13.85546875" style="5" bestFit="1" customWidth="1"/>
    <col min="5135" max="5135" width="21.42578125" style="5" customWidth="1"/>
    <col min="5136" max="5372" width="9.140625" style="5"/>
    <col min="5373" max="5373" width="7" style="5" bestFit="1" customWidth="1"/>
    <col min="5374" max="5374" width="0" style="5" hidden="1" customWidth="1"/>
    <col min="5375" max="5375" width="9.140625" style="5"/>
    <col min="5376" max="5376" width="0" style="5" hidden="1" customWidth="1"/>
    <col min="5377" max="5377" width="13.5703125" style="5" customWidth="1"/>
    <col min="5378" max="5378" width="34.5703125" style="5" customWidth="1"/>
    <col min="5379" max="5379" width="17.7109375" style="5" customWidth="1"/>
    <col min="5380" max="5380" width="14.5703125" style="5" customWidth="1"/>
    <col min="5381" max="5381" width="11.7109375" style="5" customWidth="1"/>
    <col min="5382" max="5382" width="17.5703125" style="5" customWidth="1"/>
    <col min="5383" max="5383" width="14" style="5" bestFit="1" customWidth="1"/>
    <col min="5384" max="5384" width="30.140625" style="5" bestFit="1" customWidth="1"/>
    <col min="5385" max="5385" width="18" style="5" bestFit="1" customWidth="1"/>
    <col min="5386" max="5386" width="25.140625" style="5" customWidth="1"/>
    <col min="5387" max="5387" width="21.28515625" style="5" customWidth="1"/>
    <col min="5388" max="5388" width="18.85546875" style="5" customWidth="1"/>
    <col min="5389" max="5389" width="16" style="5" bestFit="1" customWidth="1"/>
    <col min="5390" max="5390" width="13.85546875" style="5" bestFit="1" customWidth="1"/>
    <col min="5391" max="5391" width="21.42578125" style="5" customWidth="1"/>
    <col min="5392" max="5628" width="9.140625" style="5"/>
    <col min="5629" max="5629" width="7" style="5" bestFit="1" customWidth="1"/>
    <col min="5630" max="5630" width="0" style="5" hidden="1" customWidth="1"/>
    <col min="5631" max="5631" width="9.140625" style="5"/>
    <col min="5632" max="5632" width="0" style="5" hidden="1" customWidth="1"/>
    <col min="5633" max="5633" width="13.5703125" style="5" customWidth="1"/>
    <col min="5634" max="5634" width="34.5703125" style="5" customWidth="1"/>
    <col min="5635" max="5635" width="17.7109375" style="5" customWidth="1"/>
    <col min="5636" max="5636" width="14.5703125" style="5" customWidth="1"/>
    <col min="5637" max="5637" width="11.7109375" style="5" customWidth="1"/>
    <col min="5638" max="5638" width="17.5703125" style="5" customWidth="1"/>
    <col min="5639" max="5639" width="14" style="5" bestFit="1" customWidth="1"/>
    <col min="5640" max="5640" width="30.140625" style="5" bestFit="1" customWidth="1"/>
    <col min="5641" max="5641" width="18" style="5" bestFit="1" customWidth="1"/>
    <col min="5642" max="5642" width="25.140625" style="5" customWidth="1"/>
    <col min="5643" max="5643" width="21.28515625" style="5" customWidth="1"/>
    <col min="5644" max="5644" width="18.85546875" style="5" customWidth="1"/>
    <col min="5645" max="5645" width="16" style="5" bestFit="1" customWidth="1"/>
    <col min="5646" max="5646" width="13.85546875" style="5" bestFit="1" customWidth="1"/>
    <col min="5647" max="5647" width="21.42578125" style="5" customWidth="1"/>
    <col min="5648" max="5884" width="9.140625" style="5"/>
    <col min="5885" max="5885" width="7" style="5" bestFit="1" customWidth="1"/>
    <col min="5886" max="5886" width="0" style="5" hidden="1" customWidth="1"/>
    <col min="5887" max="5887" width="9.140625" style="5"/>
    <col min="5888" max="5888" width="0" style="5" hidden="1" customWidth="1"/>
    <col min="5889" max="5889" width="13.5703125" style="5" customWidth="1"/>
    <col min="5890" max="5890" width="34.5703125" style="5" customWidth="1"/>
    <col min="5891" max="5891" width="17.7109375" style="5" customWidth="1"/>
    <col min="5892" max="5892" width="14.5703125" style="5" customWidth="1"/>
    <col min="5893" max="5893" width="11.7109375" style="5" customWidth="1"/>
    <col min="5894" max="5894" width="17.5703125" style="5" customWidth="1"/>
    <col min="5895" max="5895" width="14" style="5" bestFit="1" customWidth="1"/>
    <col min="5896" max="5896" width="30.140625" style="5" bestFit="1" customWidth="1"/>
    <col min="5897" max="5897" width="18" style="5" bestFit="1" customWidth="1"/>
    <col min="5898" max="5898" width="25.140625" style="5" customWidth="1"/>
    <col min="5899" max="5899" width="21.28515625" style="5" customWidth="1"/>
    <col min="5900" max="5900" width="18.85546875" style="5" customWidth="1"/>
    <col min="5901" max="5901" width="16" style="5" bestFit="1" customWidth="1"/>
    <col min="5902" max="5902" width="13.85546875" style="5" bestFit="1" customWidth="1"/>
    <col min="5903" max="5903" width="21.42578125" style="5" customWidth="1"/>
    <col min="5904" max="6140" width="9.140625" style="5"/>
    <col min="6141" max="6141" width="7" style="5" bestFit="1" customWidth="1"/>
    <col min="6142" max="6142" width="0" style="5" hidden="1" customWidth="1"/>
    <col min="6143" max="6143" width="9.140625" style="5"/>
    <col min="6144" max="6144" width="0" style="5" hidden="1" customWidth="1"/>
    <col min="6145" max="6145" width="13.5703125" style="5" customWidth="1"/>
    <col min="6146" max="6146" width="34.5703125" style="5" customWidth="1"/>
    <col min="6147" max="6147" width="17.7109375" style="5" customWidth="1"/>
    <col min="6148" max="6148" width="14.5703125" style="5" customWidth="1"/>
    <col min="6149" max="6149" width="11.7109375" style="5" customWidth="1"/>
    <col min="6150" max="6150" width="17.5703125" style="5" customWidth="1"/>
    <col min="6151" max="6151" width="14" style="5" bestFit="1" customWidth="1"/>
    <col min="6152" max="6152" width="30.140625" style="5" bestFit="1" customWidth="1"/>
    <col min="6153" max="6153" width="18" style="5" bestFit="1" customWidth="1"/>
    <col min="6154" max="6154" width="25.140625" style="5" customWidth="1"/>
    <col min="6155" max="6155" width="21.28515625" style="5" customWidth="1"/>
    <col min="6156" max="6156" width="18.85546875" style="5" customWidth="1"/>
    <col min="6157" max="6157" width="16" style="5" bestFit="1" customWidth="1"/>
    <col min="6158" max="6158" width="13.85546875" style="5" bestFit="1" customWidth="1"/>
    <col min="6159" max="6159" width="21.42578125" style="5" customWidth="1"/>
    <col min="6160" max="6396" width="9.140625" style="5"/>
    <col min="6397" max="6397" width="7" style="5" bestFit="1" customWidth="1"/>
    <col min="6398" max="6398" width="0" style="5" hidden="1" customWidth="1"/>
    <col min="6399" max="6399" width="9.140625" style="5"/>
    <col min="6400" max="6400" width="0" style="5" hidden="1" customWidth="1"/>
    <col min="6401" max="6401" width="13.5703125" style="5" customWidth="1"/>
    <col min="6402" max="6402" width="34.5703125" style="5" customWidth="1"/>
    <col min="6403" max="6403" width="17.7109375" style="5" customWidth="1"/>
    <col min="6404" max="6404" width="14.5703125" style="5" customWidth="1"/>
    <col min="6405" max="6405" width="11.7109375" style="5" customWidth="1"/>
    <col min="6406" max="6406" width="17.5703125" style="5" customWidth="1"/>
    <col min="6407" max="6407" width="14" style="5" bestFit="1" customWidth="1"/>
    <col min="6408" max="6408" width="30.140625" style="5" bestFit="1" customWidth="1"/>
    <col min="6409" max="6409" width="18" style="5" bestFit="1" customWidth="1"/>
    <col min="6410" max="6410" width="25.140625" style="5" customWidth="1"/>
    <col min="6411" max="6411" width="21.28515625" style="5" customWidth="1"/>
    <col min="6412" max="6412" width="18.85546875" style="5" customWidth="1"/>
    <col min="6413" max="6413" width="16" style="5" bestFit="1" customWidth="1"/>
    <col min="6414" max="6414" width="13.85546875" style="5" bestFit="1" customWidth="1"/>
    <col min="6415" max="6415" width="21.42578125" style="5" customWidth="1"/>
    <col min="6416" max="6652" width="9.140625" style="5"/>
    <col min="6653" max="6653" width="7" style="5" bestFit="1" customWidth="1"/>
    <col min="6654" max="6654" width="0" style="5" hidden="1" customWidth="1"/>
    <col min="6655" max="6655" width="9.140625" style="5"/>
    <col min="6656" max="6656" width="0" style="5" hidden="1" customWidth="1"/>
    <col min="6657" max="6657" width="13.5703125" style="5" customWidth="1"/>
    <col min="6658" max="6658" width="34.5703125" style="5" customWidth="1"/>
    <col min="6659" max="6659" width="17.7109375" style="5" customWidth="1"/>
    <col min="6660" max="6660" width="14.5703125" style="5" customWidth="1"/>
    <col min="6661" max="6661" width="11.7109375" style="5" customWidth="1"/>
    <col min="6662" max="6662" width="17.5703125" style="5" customWidth="1"/>
    <col min="6663" max="6663" width="14" style="5" bestFit="1" customWidth="1"/>
    <col min="6664" max="6664" width="30.140625" style="5" bestFit="1" customWidth="1"/>
    <col min="6665" max="6665" width="18" style="5" bestFit="1" customWidth="1"/>
    <col min="6666" max="6666" width="25.140625" style="5" customWidth="1"/>
    <col min="6667" max="6667" width="21.28515625" style="5" customWidth="1"/>
    <col min="6668" max="6668" width="18.85546875" style="5" customWidth="1"/>
    <col min="6669" max="6669" width="16" style="5" bestFit="1" customWidth="1"/>
    <col min="6670" max="6670" width="13.85546875" style="5" bestFit="1" customWidth="1"/>
    <col min="6671" max="6671" width="21.42578125" style="5" customWidth="1"/>
    <col min="6672" max="6908" width="9.140625" style="5"/>
    <col min="6909" max="6909" width="7" style="5" bestFit="1" customWidth="1"/>
    <col min="6910" max="6910" width="0" style="5" hidden="1" customWidth="1"/>
    <col min="6911" max="6911" width="9.140625" style="5"/>
    <col min="6912" max="6912" width="0" style="5" hidden="1" customWidth="1"/>
    <col min="6913" max="6913" width="13.5703125" style="5" customWidth="1"/>
    <col min="6914" max="6914" width="34.5703125" style="5" customWidth="1"/>
    <col min="6915" max="6915" width="17.7109375" style="5" customWidth="1"/>
    <col min="6916" max="6916" width="14.5703125" style="5" customWidth="1"/>
    <col min="6917" max="6917" width="11.7109375" style="5" customWidth="1"/>
    <col min="6918" max="6918" width="17.5703125" style="5" customWidth="1"/>
    <col min="6919" max="6919" width="14" style="5" bestFit="1" customWidth="1"/>
    <col min="6920" max="6920" width="30.140625" style="5" bestFit="1" customWidth="1"/>
    <col min="6921" max="6921" width="18" style="5" bestFit="1" customWidth="1"/>
    <col min="6922" max="6922" width="25.140625" style="5" customWidth="1"/>
    <col min="6923" max="6923" width="21.28515625" style="5" customWidth="1"/>
    <col min="6924" max="6924" width="18.85546875" style="5" customWidth="1"/>
    <col min="6925" max="6925" width="16" style="5" bestFit="1" customWidth="1"/>
    <col min="6926" max="6926" width="13.85546875" style="5" bestFit="1" customWidth="1"/>
    <col min="6927" max="6927" width="21.42578125" style="5" customWidth="1"/>
    <col min="6928" max="7164" width="9.140625" style="5"/>
    <col min="7165" max="7165" width="7" style="5" bestFit="1" customWidth="1"/>
    <col min="7166" max="7166" width="0" style="5" hidden="1" customWidth="1"/>
    <col min="7167" max="7167" width="9.140625" style="5"/>
    <col min="7168" max="7168" width="0" style="5" hidden="1" customWidth="1"/>
    <col min="7169" max="7169" width="13.5703125" style="5" customWidth="1"/>
    <col min="7170" max="7170" width="34.5703125" style="5" customWidth="1"/>
    <col min="7171" max="7171" width="17.7109375" style="5" customWidth="1"/>
    <col min="7172" max="7172" width="14.5703125" style="5" customWidth="1"/>
    <col min="7173" max="7173" width="11.7109375" style="5" customWidth="1"/>
    <col min="7174" max="7174" width="17.5703125" style="5" customWidth="1"/>
    <col min="7175" max="7175" width="14" style="5" bestFit="1" customWidth="1"/>
    <col min="7176" max="7176" width="30.140625" style="5" bestFit="1" customWidth="1"/>
    <col min="7177" max="7177" width="18" style="5" bestFit="1" customWidth="1"/>
    <col min="7178" max="7178" width="25.140625" style="5" customWidth="1"/>
    <col min="7179" max="7179" width="21.28515625" style="5" customWidth="1"/>
    <col min="7180" max="7180" width="18.85546875" style="5" customWidth="1"/>
    <col min="7181" max="7181" width="16" style="5" bestFit="1" customWidth="1"/>
    <col min="7182" max="7182" width="13.85546875" style="5" bestFit="1" customWidth="1"/>
    <col min="7183" max="7183" width="21.42578125" style="5" customWidth="1"/>
    <col min="7184" max="7420" width="9.140625" style="5"/>
    <col min="7421" max="7421" width="7" style="5" bestFit="1" customWidth="1"/>
    <col min="7422" max="7422" width="0" style="5" hidden="1" customWidth="1"/>
    <col min="7423" max="7423" width="9.140625" style="5"/>
    <col min="7424" max="7424" width="0" style="5" hidden="1" customWidth="1"/>
    <col min="7425" max="7425" width="13.5703125" style="5" customWidth="1"/>
    <col min="7426" max="7426" width="34.5703125" style="5" customWidth="1"/>
    <col min="7427" max="7427" width="17.7109375" style="5" customWidth="1"/>
    <col min="7428" max="7428" width="14.5703125" style="5" customWidth="1"/>
    <col min="7429" max="7429" width="11.7109375" style="5" customWidth="1"/>
    <col min="7430" max="7430" width="17.5703125" style="5" customWidth="1"/>
    <col min="7431" max="7431" width="14" style="5" bestFit="1" customWidth="1"/>
    <col min="7432" max="7432" width="30.140625" style="5" bestFit="1" customWidth="1"/>
    <col min="7433" max="7433" width="18" style="5" bestFit="1" customWidth="1"/>
    <col min="7434" max="7434" width="25.140625" style="5" customWidth="1"/>
    <col min="7435" max="7435" width="21.28515625" style="5" customWidth="1"/>
    <col min="7436" max="7436" width="18.85546875" style="5" customWidth="1"/>
    <col min="7437" max="7437" width="16" style="5" bestFit="1" customWidth="1"/>
    <col min="7438" max="7438" width="13.85546875" style="5" bestFit="1" customWidth="1"/>
    <col min="7439" max="7439" width="21.42578125" style="5" customWidth="1"/>
    <col min="7440" max="7676" width="9.140625" style="5"/>
    <col min="7677" max="7677" width="7" style="5" bestFit="1" customWidth="1"/>
    <col min="7678" max="7678" width="0" style="5" hidden="1" customWidth="1"/>
    <col min="7679" max="7679" width="9.140625" style="5"/>
    <col min="7680" max="7680" width="0" style="5" hidden="1" customWidth="1"/>
    <col min="7681" max="7681" width="13.5703125" style="5" customWidth="1"/>
    <col min="7682" max="7682" width="34.5703125" style="5" customWidth="1"/>
    <col min="7683" max="7683" width="17.7109375" style="5" customWidth="1"/>
    <col min="7684" max="7684" width="14.5703125" style="5" customWidth="1"/>
    <col min="7685" max="7685" width="11.7109375" style="5" customWidth="1"/>
    <col min="7686" max="7686" width="17.5703125" style="5" customWidth="1"/>
    <col min="7687" max="7687" width="14" style="5" bestFit="1" customWidth="1"/>
    <col min="7688" max="7688" width="30.140625" style="5" bestFit="1" customWidth="1"/>
    <col min="7689" max="7689" width="18" style="5" bestFit="1" customWidth="1"/>
    <col min="7690" max="7690" width="25.140625" style="5" customWidth="1"/>
    <col min="7691" max="7691" width="21.28515625" style="5" customWidth="1"/>
    <col min="7692" max="7692" width="18.85546875" style="5" customWidth="1"/>
    <col min="7693" max="7693" width="16" style="5" bestFit="1" customWidth="1"/>
    <col min="7694" max="7694" width="13.85546875" style="5" bestFit="1" customWidth="1"/>
    <col min="7695" max="7695" width="21.42578125" style="5" customWidth="1"/>
    <col min="7696" max="7932" width="9.140625" style="5"/>
    <col min="7933" max="7933" width="7" style="5" bestFit="1" customWidth="1"/>
    <col min="7934" max="7934" width="0" style="5" hidden="1" customWidth="1"/>
    <col min="7935" max="7935" width="9.140625" style="5"/>
    <col min="7936" max="7936" width="0" style="5" hidden="1" customWidth="1"/>
    <col min="7937" max="7937" width="13.5703125" style="5" customWidth="1"/>
    <col min="7938" max="7938" width="34.5703125" style="5" customWidth="1"/>
    <col min="7939" max="7939" width="17.7109375" style="5" customWidth="1"/>
    <col min="7940" max="7940" width="14.5703125" style="5" customWidth="1"/>
    <col min="7941" max="7941" width="11.7109375" style="5" customWidth="1"/>
    <col min="7942" max="7942" width="17.5703125" style="5" customWidth="1"/>
    <col min="7943" max="7943" width="14" style="5" bestFit="1" customWidth="1"/>
    <col min="7944" max="7944" width="30.140625" style="5" bestFit="1" customWidth="1"/>
    <col min="7945" max="7945" width="18" style="5" bestFit="1" customWidth="1"/>
    <col min="7946" max="7946" width="25.140625" style="5" customWidth="1"/>
    <col min="7947" max="7947" width="21.28515625" style="5" customWidth="1"/>
    <col min="7948" max="7948" width="18.85546875" style="5" customWidth="1"/>
    <col min="7949" max="7949" width="16" style="5" bestFit="1" customWidth="1"/>
    <col min="7950" max="7950" width="13.85546875" style="5" bestFit="1" customWidth="1"/>
    <col min="7951" max="7951" width="21.42578125" style="5" customWidth="1"/>
    <col min="7952" max="8188" width="9.140625" style="5"/>
    <col min="8189" max="8189" width="7" style="5" bestFit="1" customWidth="1"/>
    <col min="8190" max="8190" width="0" style="5" hidden="1" customWidth="1"/>
    <col min="8191" max="8191" width="9.140625" style="5"/>
    <col min="8192" max="8192" width="0" style="5" hidden="1" customWidth="1"/>
    <col min="8193" max="8193" width="13.5703125" style="5" customWidth="1"/>
    <col min="8194" max="8194" width="34.5703125" style="5" customWidth="1"/>
    <col min="8195" max="8195" width="17.7109375" style="5" customWidth="1"/>
    <col min="8196" max="8196" width="14.5703125" style="5" customWidth="1"/>
    <col min="8197" max="8197" width="11.7109375" style="5" customWidth="1"/>
    <col min="8198" max="8198" width="17.5703125" style="5" customWidth="1"/>
    <col min="8199" max="8199" width="14" style="5" bestFit="1" customWidth="1"/>
    <col min="8200" max="8200" width="30.140625" style="5" bestFit="1" customWidth="1"/>
    <col min="8201" max="8201" width="18" style="5" bestFit="1" customWidth="1"/>
    <col min="8202" max="8202" width="25.140625" style="5" customWidth="1"/>
    <col min="8203" max="8203" width="21.28515625" style="5" customWidth="1"/>
    <col min="8204" max="8204" width="18.85546875" style="5" customWidth="1"/>
    <col min="8205" max="8205" width="16" style="5" bestFit="1" customWidth="1"/>
    <col min="8206" max="8206" width="13.85546875" style="5" bestFit="1" customWidth="1"/>
    <col min="8207" max="8207" width="21.42578125" style="5" customWidth="1"/>
    <col min="8208" max="8444" width="9.140625" style="5"/>
    <col min="8445" max="8445" width="7" style="5" bestFit="1" customWidth="1"/>
    <col min="8446" max="8446" width="0" style="5" hidden="1" customWidth="1"/>
    <col min="8447" max="8447" width="9.140625" style="5"/>
    <col min="8448" max="8448" width="0" style="5" hidden="1" customWidth="1"/>
    <col min="8449" max="8449" width="13.5703125" style="5" customWidth="1"/>
    <col min="8450" max="8450" width="34.5703125" style="5" customWidth="1"/>
    <col min="8451" max="8451" width="17.7109375" style="5" customWidth="1"/>
    <col min="8452" max="8452" width="14.5703125" style="5" customWidth="1"/>
    <col min="8453" max="8453" width="11.7109375" style="5" customWidth="1"/>
    <col min="8454" max="8454" width="17.5703125" style="5" customWidth="1"/>
    <col min="8455" max="8455" width="14" style="5" bestFit="1" customWidth="1"/>
    <col min="8456" max="8456" width="30.140625" style="5" bestFit="1" customWidth="1"/>
    <col min="8457" max="8457" width="18" style="5" bestFit="1" customWidth="1"/>
    <col min="8458" max="8458" width="25.140625" style="5" customWidth="1"/>
    <col min="8459" max="8459" width="21.28515625" style="5" customWidth="1"/>
    <col min="8460" max="8460" width="18.85546875" style="5" customWidth="1"/>
    <col min="8461" max="8461" width="16" style="5" bestFit="1" customWidth="1"/>
    <col min="8462" max="8462" width="13.85546875" style="5" bestFit="1" customWidth="1"/>
    <col min="8463" max="8463" width="21.42578125" style="5" customWidth="1"/>
    <col min="8464" max="8700" width="9.140625" style="5"/>
    <col min="8701" max="8701" width="7" style="5" bestFit="1" customWidth="1"/>
    <col min="8702" max="8702" width="0" style="5" hidden="1" customWidth="1"/>
    <col min="8703" max="8703" width="9.140625" style="5"/>
    <col min="8704" max="8704" width="0" style="5" hidden="1" customWidth="1"/>
    <col min="8705" max="8705" width="13.5703125" style="5" customWidth="1"/>
    <col min="8706" max="8706" width="34.5703125" style="5" customWidth="1"/>
    <col min="8707" max="8707" width="17.7109375" style="5" customWidth="1"/>
    <col min="8708" max="8708" width="14.5703125" style="5" customWidth="1"/>
    <col min="8709" max="8709" width="11.7109375" style="5" customWidth="1"/>
    <col min="8710" max="8710" width="17.5703125" style="5" customWidth="1"/>
    <col min="8711" max="8711" width="14" style="5" bestFit="1" customWidth="1"/>
    <col min="8712" max="8712" width="30.140625" style="5" bestFit="1" customWidth="1"/>
    <col min="8713" max="8713" width="18" style="5" bestFit="1" customWidth="1"/>
    <col min="8714" max="8714" width="25.140625" style="5" customWidth="1"/>
    <col min="8715" max="8715" width="21.28515625" style="5" customWidth="1"/>
    <col min="8716" max="8716" width="18.85546875" style="5" customWidth="1"/>
    <col min="8717" max="8717" width="16" style="5" bestFit="1" customWidth="1"/>
    <col min="8718" max="8718" width="13.85546875" style="5" bestFit="1" customWidth="1"/>
    <col min="8719" max="8719" width="21.42578125" style="5" customWidth="1"/>
    <col min="8720" max="8956" width="9.140625" style="5"/>
    <col min="8957" max="8957" width="7" style="5" bestFit="1" customWidth="1"/>
    <col min="8958" max="8958" width="0" style="5" hidden="1" customWidth="1"/>
    <col min="8959" max="8959" width="9.140625" style="5"/>
    <col min="8960" max="8960" width="0" style="5" hidden="1" customWidth="1"/>
    <col min="8961" max="8961" width="13.5703125" style="5" customWidth="1"/>
    <col min="8962" max="8962" width="34.5703125" style="5" customWidth="1"/>
    <col min="8963" max="8963" width="17.7109375" style="5" customWidth="1"/>
    <col min="8964" max="8964" width="14.5703125" style="5" customWidth="1"/>
    <col min="8965" max="8965" width="11.7109375" style="5" customWidth="1"/>
    <col min="8966" max="8966" width="17.5703125" style="5" customWidth="1"/>
    <col min="8967" max="8967" width="14" style="5" bestFit="1" customWidth="1"/>
    <col min="8968" max="8968" width="30.140625" style="5" bestFit="1" customWidth="1"/>
    <col min="8969" max="8969" width="18" style="5" bestFit="1" customWidth="1"/>
    <col min="8970" max="8970" width="25.140625" style="5" customWidth="1"/>
    <col min="8971" max="8971" width="21.28515625" style="5" customWidth="1"/>
    <col min="8972" max="8972" width="18.85546875" style="5" customWidth="1"/>
    <col min="8973" max="8973" width="16" style="5" bestFit="1" customWidth="1"/>
    <col min="8974" max="8974" width="13.85546875" style="5" bestFit="1" customWidth="1"/>
    <col min="8975" max="8975" width="21.42578125" style="5" customWidth="1"/>
    <col min="8976" max="9212" width="9.140625" style="5"/>
    <col min="9213" max="9213" width="7" style="5" bestFit="1" customWidth="1"/>
    <col min="9214" max="9214" width="0" style="5" hidden="1" customWidth="1"/>
    <col min="9215" max="9215" width="9.140625" style="5"/>
    <col min="9216" max="9216" width="0" style="5" hidden="1" customWidth="1"/>
    <col min="9217" max="9217" width="13.5703125" style="5" customWidth="1"/>
    <col min="9218" max="9218" width="34.5703125" style="5" customWidth="1"/>
    <col min="9219" max="9219" width="17.7109375" style="5" customWidth="1"/>
    <col min="9220" max="9220" width="14.5703125" style="5" customWidth="1"/>
    <col min="9221" max="9221" width="11.7109375" style="5" customWidth="1"/>
    <col min="9222" max="9222" width="17.5703125" style="5" customWidth="1"/>
    <col min="9223" max="9223" width="14" style="5" bestFit="1" customWidth="1"/>
    <col min="9224" max="9224" width="30.140625" style="5" bestFit="1" customWidth="1"/>
    <col min="9225" max="9225" width="18" style="5" bestFit="1" customWidth="1"/>
    <col min="9226" max="9226" width="25.140625" style="5" customWidth="1"/>
    <col min="9227" max="9227" width="21.28515625" style="5" customWidth="1"/>
    <col min="9228" max="9228" width="18.85546875" style="5" customWidth="1"/>
    <col min="9229" max="9229" width="16" style="5" bestFit="1" customWidth="1"/>
    <col min="9230" max="9230" width="13.85546875" style="5" bestFit="1" customWidth="1"/>
    <col min="9231" max="9231" width="21.42578125" style="5" customWidth="1"/>
    <col min="9232" max="9468" width="9.140625" style="5"/>
    <col min="9469" max="9469" width="7" style="5" bestFit="1" customWidth="1"/>
    <col min="9470" max="9470" width="0" style="5" hidden="1" customWidth="1"/>
    <col min="9471" max="9471" width="9.140625" style="5"/>
    <col min="9472" max="9472" width="0" style="5" hidden="1" customWidth="1"/>
    <col min="9473" max="9473" width="13.5703125" style="5" customWidth="1"/>
    <col min="9474" max="9474" width="34.5703125" style="5" customWidth="1"/>
    <col min="9475" max="9475" width="17.7109375" style="5" customWidth="1"/>
    <col min="9476" max="9476" width="14.5703125" style="5" customWidth="1"/>
    <col min="9477" max="9477" width="11.7109375" style="5" customWidth="1"/>
    <col min="9478" max="9478" width="17.5703125" style="5" customWidth="1"/>
    <col min="9479" max="9479" width="14" style="5" bestFit="1" customWidth="1"/>
    <col min="9480" max="9480" width="30.140625" style="5" bestFit="1" customWidth="1"/>
    <col min="9481" max="9481" width="18" style="5" bestFit="1" customWidth="1"/>
    <col min="9482" max="9482" width="25.140625" style="5" customWidth="1"/>
    <col min="9483" max="9483" width="21.28515625" style="5" customWidth="1"/>
    <col min="9484" max="9484" width="18.85546875" style="5" customWidth="1"/>
    <col min="9485" max="9485" width="16" style="5" bestFit="1" customWidth="1"/>
    <col min="9486" max="9486" width="13.85546875" style="5" bestFit="1" customWidth="1"/>
    <col min="9487" max="9487" width="21.42578125" style="5" customWidth="1"/>
    <col min="9488" max="9724" width="9.140625" style="5"/>
    <col min="9725" max="9725" width="7" style="5" bestFit="1" customWidth="1"/>
    <col min="9726" max="9726" width="0" style="5" hidden="1" customWidth="1"/>
    <col min="9727" max="9727" width="9.140625" style="5"/>
    <col min="9728" max="9728" width="0" style="5" hidden="1" customWidth="1"/>
    <col min="9729" max="9729" width="13.5703125" style="5" customWidth="1"/>
    <col min="9730" max="9730" width="34.5703125" style="5" customWidth="1"/>
    <col min="9731" max="9731" width="17.7109375" style="5" customWidth="1"/>
    <col min="9732" max="9732" width="14.5703125" style="5" customWidth="1"/>
    <col min="9733" max="9733" width="11.7109375" style="5" customWidth="1"/>
    <col min="9734" max="9734" width="17.5703125" style="5" customWidth="1"/>
    <col min="9735" max="9735" width="14" style="5" bestFit="1" customWidth="1"/>
    <col min="9736" max="9736" width="30.140625" style="5" bestFit="1" customWidth="1"/>
    <col min="9737" max="9737" width="18" style="5" bestFit="1" customWidth="1"/>
    <col min="9738" max="9738" width="25.140625" style="5" customWidth="1"/>
    <col min="9739" max="9739" width="21.28515625" style="5" customWidth="1"/>
    <col min="9740" max="9740" width="18.85546875" style="5" customWidth="1"/>
    <col min="9741" max="9741" width="16" style="5" bestFit="1" customWidth="1"/>
    <col min="9742" max="9742" width="13.85546875" style="5" bestFit="1" customWidth="1"/>
    <col min="9743" max="9743" width="21.42578125" style="5" customWidth="1"/>
    <col min="9744" max="9980" width="9.140625" style="5"/>
    <col min="9981" max="9981" width="7" style="5" bestFit="1" customWidth="1"/>
    <col min="9982" max="9982" width="0" style="5" hidden="1" customWidth="1"/>
    <col min="9983" max="9983" width="9.140625" style="5"/>
    <col min="9984" max="9984" width="0" style="5" hidden="1" customWidth="1"/>
    <col min="9985" max="9985" width="13.5703125" style="5" customWidth="1"/>
    <col min="9986" max="9986" width="34.5703125" style="5" customWidth="1"/>
    <col min="9987" max="9987" width="17.7109375" style="5" customWidth="1"/>
    <col min="9988" max="9988" width="14.5703125" style="5" customWidth="1"/>
    <col min="9989" max="9989" width="11.7109375" style="5" customWidth="1"/>
    <col min="9990" max="9990" width="17.5703125" style="5" customWidth="1"/>
    <col min="9991" max="9991" width="14" style="5" bestFit="1" customWidth="1"/>
    <col min="9992" max="9992" width="30.140625" style="5" bestFit="1" customWidth="1"/>
    <col min="9993" max="9993" width="18" style="5" bestFit="1" customWidth="1"/>
    <col min="9994" max="9994" width="25.140625" style="5" customWidth="1"/>
    <col min="9995" max="9995" width="21.28515625" style="5" customWidth="1"/>
    <col min="9996" max="9996" width="18.85546875" style="5" customWidth="1"/>
    <col min="9997" max="9997" width="16" style="5" bestFit="1" customWidth="1"/>
    <col min="9998" max="9998" width="13.85546875" style="5" bestFit="1" customWidth="1"/>
    <col min="9999" max="9999" width="21.42578125" style="5" customWidth="1"/>
    <col min="10000" max="10236" width="9.140625" style="5"/>
    <col min="10237" max="10237" width="7" style="5" bestFit="1" customWidth="1"/>
    <col min="10238" max="10238" width="0" style="5" hidden="1" customWidth="1"/>
    <col min="10239" max="10239" width="9.140625" style="5"/>
    <col min="10240" max="10240" width="0" style="5" hidden="1" customWidth="1"/>
    <col min="10241" max="10241" width="13.5703125" style="5" customWidth="1"/>
    <col min="10242" max="10242" width="34.5703125" style="5" customWidth="1"/>
    <col min="10243" max="10243" width="17.7109375" style="5" customWidth="1"/>
    <col min="10244" max="10244" width="14.5703125" style="5" customWidth="1"/>
    <col min="10245" max="10245" width="11.7109375" style="5" customWidth="1"/>
    <col min="10246" max="10246" width="17.5703125" style="5" customWidth="1"/>
    <col min="10247" max="10247" width="14" style="5" bestFit="1" customWidth="1"/>
    <col min="10248" max="10248" width="30.140625" style="5" bestFit="1" customWidth="1"/>
    <col min="10249" max="10249" width="18" style="5" bestFit="1" customWidth="1"/>
    <col min="10250" max="10250" width="25.140625" style="5" customWidth="1"/>
    <col min="10251" max="10251" width="21.28515625" style="5" customWidth="1"/>
    <col min="10252" max="10252" width="18.85546875" style="5" customWidth="1"/>
    <col min="10253" max="10253" width="16" style="5" bestFit="1" customWidth="1"/>
    <col min="10254" max="10254" width="13.85546875" style="5" bestFit="1" customWidth="1"/>
    <col min="10255" max="10255" width="21.42578125" style="5" customWidth="1"/>
    <col min="10256" max="10492" width="9.140625" style="5"/>
    <col min="10493" max="10493" width="7" style="5" bestFit="1" customWidth="1"/>
    <col min="10494" max="10494" width="0" style="5" hidden="1" customWidth="1"/>
    <col min="10495" max="10495" width="9.140625" style="5"/>
    <col min="10496" max="10496" width="0" style="5" hidden="1" customWidth="1"/>
    <col min="10497" max="10497" width="13.5703125" style="5" customWidth="1"/>
    <col min="10498" max="10498" width="34.5703125" style="5" customWidth="1"/>
    <col min="10499" max="10499" width="17.7109375" style="5" customWidth="1"/>
    <col min="10500" max="10500" width="14.5703125" style="5" customWidth="1"/>
    <col min="10501" max="10501" width="11.7109375" style="5" customWidth="1"/>
    <col min="10502" max="10502" width="17.5703125" style="5" customWidth="1"/>
    <col min="10503" max="10503" width="14" style="5" bestFit="1" customWidth="1"/>
    <col min="10504" max="10504" width="30.140625" style="5" bestFit="1" customWidth="1"/>
    <col min="10505" max="10505" width="18" style="5" bestFit="1" customWidth="1"/>
    <col min="10506" max="10506" width="25.140625" style="5" customWidth="1"/>
    <col min="10507" max="10507" width="21.28515625" style="5" customWidth="1"/>
    <col min="10508" max="10508" width="18.85546875" style="5" customWidth="1"/>
    <col min="10509" max="10509" width="16" style="5" bestFit="1" customWidth="1"/>
    <col min="10510" max="10510" width="13.85546875" style="5" bestFit="1" customWidth="1"/>
    <col min="10511" max="10511" width="21.42578125" style="5" customWidth="1"/>
    <col min="10512" max="10748" width="9.140625" style="5"/>
    <col min="10749" max="10749" width="7" style="5" bestFit="1" customWidth="1"/>
    <col min="10750" max="10750" width="0" style="5" hidden="1" customWidth="1"/>
    <col min="10751" max="10751" width="9.140625" style="5"/>
    <col min="10752" max="10752" width="0" style="5" hidden="1" customWidth="1"/>
    <col min="10753" max="10753" width="13.5703125" style="5" customWidth="1"/>
    <col min="10754" max="10754" width="34.5703125" style="5" customWidth="1"/>
    <col min="10755" max="10755" width="17.7109375" style="5" customWidth="1"/>
    <col min="10756" max="10756" width="14.5703125" style="5" customWidth="1"/>
    <col min="10757" max="10757" width="11.7109375" style="5" customWidth="1"/>
    <col min="10758" max="10758" width="17.5703125" style="5" customWidth="1"/>
    <col min="10759" max="10759" width="14" style="5" bestFit="1" customWidth="1"/>
    <col min="10760" max="10760" width="30.140625" style="5" bestFit="1" customWidth="1"/>
    <col min="10761" max="10761" width="18" style="5" bestFit="1" customWidth="1"/>
    <col min="10762" max="10762" width="25.140625" style="5" customWidth="1"/>
    <col min="10763" max="10763" width="21.28515625" style="5" customWidth="1"/>
    <col min="10764" max="10764" width="18.85546875" style="5" customWidth="1"/>
    <col min="10765" max="10765" width="16" style="5" bestFit="1" customWidth="1"/>
    <col min="10766" max="10766" width="13.85546875" style="5" bestFit="1" customWidth="1"/>
    <col min="10767" max="10767" width="21.42578125" style="5" customWidth="1"/>
    <col min="10768" max="11004" width="9.140625" style="5"/>
    <col min="11005" max="11005" width="7" style="5" bestFit="1" customWidth="1"/>
    <col min="11006" max="11006" width="0" style="5" hidden="1" customWidth="1"/>
    <col min="11007" max="11007" width="9.140625" style="5"/>
    <col min="11008" max="11008" width="0" style="5" hidden="1" customWidth="1"/>
    <col min="11009" max="11009" width="13.5703125" style="5" customWidth="1"/>
    <col min="11010" max="11010" width="34.5703125" style="5" customWidth="1"/>
    <col min="11011" max="11011" width="17.7109375" style="5" customWidth="1"/>
    <col min="11012" max="11012" width="14.5703125" style="5" customWidth="1"/>
    <col min="11013" max="11013" width="11.7109375" style="5" customWidth="1"/>
    <col min="11014" max="11014" width="17.5703125" style="5" customWidth="1"/>
    <col min="11015" max="11015" width="14" style="5" bestFit="1" customWidth="1"/>
    <col min="11016" max="11016" width="30.140625" style="5" bestFit="1" customWidth="1"/>
    <col min="11017" max="11017" width="18" style="5" bestFit="1" customWidth="1"/>
    <col min="11018" max="11018" width="25.140625" style="5" customWidth="1"/>
    <col min="11019" max="11019" width="21.28515625" style="5" customWidth="1"/>
    <col min="11020" max="11020" width="18.85546875" style="5" customWidth="1"/>
    <col min="11021" max="11021" width="16" style="5" bestFit="1" customWidth="1"/>
    <col min="11022" max="11022" width="13.85546875" style="5" bestFit="1" customWidth="1"/>
    <col min="11023" max="11023" width="21.42578125" style="5" customWidth="1"/>
    <col min="11024" max="11260" width="9.140625" style="5"/>
    <col min="11261" max="11261" width="7" style="5" bestFit="1" customWidth="1"/>
    <col min="11262" max="11262" width="0" style="5" hidden="1" customWidth="1"/>
    <col min="11263" max="11263" width="9.140625" style="5"/>
    <col min="11264" max="11264" width="0" style="5" hidden="1" customWidth="1"/>
    <col min="11265" max="11265" width="13.5703125" style="5" customWidth="1"/>
    <col min="11266" max="11266" width="34.5703125" style="5" customWidth="1"/>
    <col min="11267" max="11267" width="17.7109375" style="5" customWidth="1"/>
    <col min="11268" max="11268" width="14.5703125" style="5" customWidth="1"/>
    <col min="11269" max="11269" width="11.7109375" style="5" customWidth="1"/>
    <col min="11270" max="11270" width="17.5703125" style="5" customWidth="1"/>
    <col min="11271" max="11271" width="14" style="5" bestFit="1" customWidth="1"/>
    <col min="11272" max="11272" width="30.140625" style="5" bestFit="1" customWidth="1"/>
    <col min="11273" max="11273" width="18" style="5" bestFit="1" customWidth="1"/>
    <col min="11274" max="11274" width="25.140625" style="5" customWidth="1"/>
    <col min="11275" max="11275" width="21.28515625" style="5" customWidth="1"/>
    <col min="11276" max="11276" width="18.85546875" style="5" customWidth="1"/>
    <col min="11277" max="11277" width="16" style="5" bestFit="1" customWidth="1"/>
    <col min="11278" max="11278" width="13.85546875" style="5" bestFit="1" customWidth="1"/>
    <col min="11279" max="11279" width="21.42578125" style="5" customWidth="1"/>
    <col min="11280" max="11516" width="9.140625" style="5"/>
    <col min="11517" max="11517" width="7" style="5" bestFit="1" customWidth="1"/>
    <col min="11518" max="11518" width="0" style="5" hidden="1" customWidth="1"/>
    <col min="11519" max="11519" width="9.140625" style="5"/>
    <col min="11520" max="11520" width="0" style="5" hidden="1" customWidth="1"/>
    <col min="11521" max="11521" width="13.5703125" style="5" customWidth="1"/>
    <col min="11522" max="11522" width="34.5703125" style="5" customWidth="1"/>
    <col min="11523" max="11523" width="17.7109375" style="5" customWidth="1"/>
    <col min="11524" max="11524" width="14.5703125" style="5" customWidth="1"/>
    <col min="11525" max="11525" width="11.7109375" style="5" customWidth="1"/>
    <col min="11526" max="11526" width="17.5703125" style="5" customWidth="1"/>
    <col min="11527" max="11527" width="14" style="5" bestFit="1" customWidth="1"/>
    <col min="11528" max="11528" width="30.140625" style="5" bestFit="1" customWidth="1"/>
    <col min="11529" max="11529" width="18" style="5" bestFit="1" customWidth="1"/>
    <col min="11530" max="11530" width="25.140625" style="5" customWidth="1"/>
    <col min="11531" max="11531" width="21.28515625" style="5" customWidth="1"/>
    <col min="11532" max="11532" width="18.85546875" style="5" customWidth="1"/>
    <col min="11533" max="11533" width="16" style="5" bestFit="1" customWidth="1"/>
    <col min="11534" max="11534" width="13.85546875" style="5" bestFit="1" customWidth="1"/>
    <col min="11535" max="11535" width="21.42578125" style="5" customWidth="1"/>
    <col min="11536" max="11772" width="9.140625" style="5"/>
    <col min="11773" max="11773" width="7" style="5" bestFit="1" customWidth="1"/>
    <col min="11774" max="11774" width="0" style="5" hidden="1" customWidth="1"/>
    <col min="11775" max="11775" width="9.140625" style="5"/>
    <col min="11776" max="11776" width="0" style="5" hidden="1" customWidth="1"/>
    <col min="11777" max="11777" width="13.5703125" style="5" customWidth="1"/>
    <col min="11778" max="11778" width="34.5703125" style="5" customWidth="1"/>
    <col min="11779" max="11779" width="17.7109375" style="5" customWidth="1"/>
    <col min="11780" max="11780" width="14.5703125" style="5" customWidth="1"/>
    <col min="11781" max="11781" width="11.7109375" style="5" customWidth="1"/>
    <col min="11782" max="11782" width="17.5703125" style="5" customWidth="1"/>
    <col min="11783" max="11783" width="14" style="5" bestFit="1" customWidth="1"/>
    <col min="11784" max="11784" width="30.140625" style="5" bestFit="1" customWidth="1"/>
    <col min="11785" max="11785" width="18" style="5" bestFit="1" customWidth="1"/>
    <col min="11786" max="11786" width="25.140625" style="5" customWidth="1"/>
    <col min="11787" max="11787" width="21.28515625" style="5" customWidth="1"/>
    <col min="11788" max="11788" width="18.85546875" style="5" customWidth="1"/>
    <col min="11789" max="11789" width="16" style="5" bestFit="1" customWidth="1"/>
    <col min="11790" max="11790" width="13.85546875" style="5" bestFit="1" customWidth="1"/>
    <col min="11791" max="11791" width="21.42578125" style="5" customWidth="1"/>
    <col min="11792" max="12028" width="9.140625" style="5"/>
    <col min="12029" max="12029" width="7" style="5" bestFit="1" customWidth="1"/>
    <col min="12030" max="12030" width="0" style="5" hidden="1" customWidth="1"/>
    <col min="12031" max="12031" width="9.140625" style="5"/>
    <col min="12032" max="12032" width="0" style="5" hidden="1" customWidth="1"/>
    <col min="12033" max="12033" width="13.5703125" style="5" customWidth="1"/>
    <col min="12034" max="12034" width="34.5703125" style="5" customWidth="1"/>
    <col min="12035" max="12035" width="17.7109375" style="5" customWidth="1"/>
    <col min="12036" max="12036" width="14.5703125" style="5" customWidth="1"/>
    <col min="12037" max="12037" width="11.7109375" style="5" customWidth="1"/>
    <col min="12038" max="12038" width="17.5703125" style="5" customWidth="1"/>
    <col min="12039" max="12039" width="14" style="5" bestFit="1" customWidth="1"/>
    <col min="12040" max="12040" width="30.140625" style="5" bestFit="1" customWidth="1"/>
    <col min="12041" max="12041" width="18" style="5" bestFit="1" customWidth="1"/>
    <col min="12042" max="12042" width="25.140625" style="5" customWidth="1"/>
    <col min="12043" max="12043" width="21.28515625" style="5" customWidth="1"/>
    <col min="12044" max="12044" width="18.85546875" style="5" customWidth="1"/>
    <col min="12045" max="12045" width="16" style="5" bestFit="1" customWidth="1"/>
    <col min="12046" max="12046" width="13.85546875" style="5" bestFit="1" customWidth="1"/>
    <col min="12047" max="12047" width="21.42578125" style="5" customWidth="1"/>
    <col min="12048" max="12284" width="9.140625" style="5"/>
    <col min="12285" max="12285" width="7" style="5" bestFit="1" customWidth="1"/>
    <col min="12286" max="12286" width="0" style="5" hidden="1" customWidth="1"/>
    <col min="12287" max="12287" width="9.140625" style="5"/>
    <col min="12288" max="12288" width="0" style="5" hidden="1" customWidth="1"/>
    <col min="12289" max="12289" width="13.5703125" style="5" customWidth="1"/>
    <col min="12290" max="12290" width="34.5703125" style="5" customWidth="1"/>
    <col min="12291" max="12291" width="17.7109375" style="5" customWidth="1"/>
    <col min="12292" max="12292" width="14.5703125" style="5" customWidth="1"/>
    <col min="12293" max="12293" width="11.7109375" style="5" customWidth="1"/>
    <col min="12294" max="12294" width="17.5703125" style="5" customWidth="1"/>
    <col min="12295" max="12295" width="14" style="5" bestFit="1" customWidth="1"/>
    <col min="12296" max="12296" width="30.140625" style="5" bestFit="1" customWidth="1"/>
    <col min="12297" max="12297" width="18" style="5" bestFit="1" customWidth="1"/>
    <col min="12298" max="12298" width="25.140625" style="5" customWidth="1"/>
    <col min="12299" max="12299" width="21.28515625" style="5" customWidth="1"/>
    <col min="12300" max="12300" width="18.85546875" style="5" customWidth="1"/>
    <col min="12301" max="12301" width="16" style="5" bestFit="1" customWidth="1"/>
    <col min="12302" max="12302" width="13.85546875" style="5" bestFit="1" customWidth="1"/>
    <col min="12303" max="12303" width="21.42578125" style="5" customWidth="1"/>
    <col min="12304" max="12540" width="9.140625" style="5"/>
    <col min="12541" max="12541" width="7" style="5" bestFit="1" customWidth="1"/>
    <col min="12542" max="12542" width="0" style="5" hidden="1" customWidth="1"/>
    <col min="12543" max="12543" width="9.140625" style="5"/>
    <col min="12544" max="12544" width="0" style="5" hidden="1" customWidth="1"/>
    <col min="12545" max="12545" width="13.5703125" style="5" customWidth="1"/>
    <col min="12546" max="12546" width="34.5703125" style="5" customWidth="1"/>
    <col min="12547" max="12547" width="17.7109375" style="5" customWidth="1"/>
    <col min="12548" max="12548" width="14.5703125" style="5" customWidth="1"/>
    <col min="12549" max="12549" width="11.7109375" style="5" customWidth="1"/>
    <col min="12550" max="12550" width="17.5703125" style="5" customWidth="1"/>
    <col min="12551" max="12551" width="14" style="5" bestFit="1" customWidth="1"/>
    <col min="12552" max="12552" width="30.140625" style="5" bestFit="1" customWidth="1"/>
    <col min="12553" max="12553" width="18" style="5" bestFit="1" customWidth="1"/>
    <col min="12554" max="12554" width="25.140625" style="5" customWidth="1"/>
    <col min="12555" max="12555" width="21.28515625" style="5" customWidth="1"/>
    <col min="12556" max="12556" width="18.85546875" style="5" customWidth="1"/>
    <col min="12557" max="12557" width="16" style="5" bestFit="1" customWidth="1"/>
    <col min="12558" max="12558" width="13.85546875" style="5" bestFit="1" customWidth="1"/>
    <col min="12559" max="12559" width="21.42578125" style="5" customWidth="1"/>
    <col min="12560" max="12796" width="9.140625" style="5"/>
    <col min="12797" max="12797" width="7" style="5" bestFit="1" customWidth="1"/>
    <col min="12798" max="12798" width="0" style="5" hidden="1" customWidth="1"/>
    <col min="12799" max="12799" width="9.140625" style="5"/>
    <col min="12800" max="12800" width="0" style="5" hidden="1" customWidth="1"/>
    <col min="12801" max="12801" width="13.5703125" style="5" customWidth="1"/>
    <col min="12802" max="12802" width="34.5703125" style="5" customWidth="1"/>
    <col min="12803" max="12803" width="17.7109375" style="5" customWidth="1"/>
    <col min="12804" max="12804" width="14.5703125" style="5" customWidth="1"/>
    <col min="12805" max="12805" width="11.7109375" style="5" customWidth="1"/>
    <col min="12806" max="12806" width="17.5703125" style="5" customWidth="1"/>
    <col min="12807" max="12807" width="14" style="5" bestFit="1" customWidth="1"/>
    <col min="12808" max="12808" width="30.140625" style="5" bestFit="1" customWidth="1"/>
    <col min="12809" max="12809" width="18" style="5" bestFit="1" customWidth="1"/>
    <col min="12810" max="12810" width="25.140625" style="5" customWidth="1"/>
    <col min="12811" max="12811" width="21.28515625" style="5" customWidth="1"/>
    <col min="12812" max="12812" width="18.85546875" style="5" customWidth="1"/>
    <col min="12813" max="12813" width="16" style="5" bestFit="1" customWidth="1"/>
    <col min="12814" max="12814" width="13.85546875" style="5" bestFit="1" customWidth="1"/>
    <col min="12815" max="12815" width="21.42578125" style="5" customWidth="1"/>
    <col min="12816" max="13052" width="9.140625" style="5"/>
    <col min="13053" max="13053" width="7" style="5" bestFit="1" customWidth="1"/>
    <col min="13054" max="13054" width="0" style="5" hidden="1" customWidth="1"/>
    <col min="13055" max="13055" width="9.140625" style="5"/>
    <col min="13056" max="13056" width="0" style="5" hidden="1" customWidth="1"/>
    <col min="13057" max="13057" width="13.5703125" style="5" customWidth="1"/>
    <col min="13058" max="13058" width="34.5703125" style="5" customWidth="1"/>
    <col min="13059" max="13059" width="17.7109375" style="5" customWidth="1"/>
    <col min="13060" max="13060" width="14.5703125" style="5" customWidth="1"/>
    <col min="13061" max="13061" width="11.7109375" style="5" customWidth="1"/>
    <col min="13062" max="13062" width="17.5703125" style="5" customWidth="1"/>
    <col min="13063" max="13063" width="14" style="5" bestFit="1" customWidth="1"/>
    <col min="13064" max="13064" width="30.140625" style="5" bestFit="1" customWidth="1"/>
    <col min="13065" max="13065" width="18" style="5" bestFit="1" customWidth="1"/>
    <col min="13066" max="13066" width="25.140625" style="5" customWidth="1"/>
    <col min="13067" max="13067" width="21.28515625" style="5" customWidth="1"/>
    <col min="13068" max="13068" width="18.85546875" style="5" customWidth="1"/>
    <col min="13069" max="13069" width="16" style="5" bestFit="1" customWidth="1"/>
    <col min="13070" max="13070" width="13.85546875" style="5" bestFit="1" customWidth="1"/>
    <col min="13071" max="13071" width="21.42578125" style="5" customWidth="1"/>
    <col min="13072" max="13308" width="9.140625" style="5"/>
    <col min="13309" max="13309" width="7" style="5" bestFit="1" customWidth="1"/>
    <col min="13310" max="13310" width="0" style="5" hidden="1" customWidth="1"/>
    <col min="13311" max="13311" width="9.140625" style="5"/>
    <col min="13312" max="13312" width="0" style="5" hidden="1" customWidth="1"/>
    <col min="13313" max="13313" width="13.5703125" style="5" customWidth="1"/>
    <col min="13314" max="13314" width="34.5703125" style="5" customWidth="1"/>
    <col min="13315" max="13315" width="17.7109375" style="5" customWidth="1"/>
    <col min="13316" max="13316" width="14.5703125" style="5" customWidth="1"/>
    <col min="13317" max="13317" width="11.7109375" style="5" customWidth="1"/>
    <col min="13318" max="13318" width="17.5703125" style="5" customWidth="1"/>
    <col min="13319" max="13319" width="14" style="5" bestFit="1" customWidth="1"/>
    <col min="13320" max="13320" width="30.140625" style="5" bestFit="1" customWidth="1"/>
    <col min="13321" max="13321" width="18" style="5" bestFit="1" customWidth="1"/>
    <col min="13322" max="13322" width="25.140625" style="5" customWidth="1"/>
    <col min="13323" max="13323" width="21.28515625" style="5" customWidth="1"/>
    <col min="13324" max="13324" width="18.85546875" style="5" customWidth="1"/>
    <col min="13325" max="13325" width="16" style="5" bestFit="1" customWidth="1"/>
    <col min="13326" max="13326" width="13.85546875" style="5" bestFit="1" customWidth="1"/>
    <col min="13327" max="13327" width="21.42578125" style="5" customWidth="1"/>
    <col min="13328" max="13564" width="9.140625" style="5"/>
    <col min="13565" max="13565" width="7" style="5" bestFit="1" customWidth="1"/>
    <col min="13566" max="13566" width="0" style="5" hidden="1" customWidth="1"/>
    <col min="13567" max="13567" width="9.140625" style="5"/>
    <col min="13568" max="13568" width="0" style="5" hidden="1" customWidth="1"/>
    <col min="13569" max="13569" width="13.5703125" style="5" customWidth="1"/>
    <col min="13570" max="13570" width="34.5703125" style="5" customWidth="1"/>
    <col min="13571" max="13571" width="17.7109375" style="5" customWidth="1"/>
    <col min="13572" max="13572" width="14.5703125" style="5" customWidth="1"/>
    <col min="13573" max="13573" width="11.7109375" style="5" customWidth="1"/>
    <col min="13574" max="13574" width="17.5703125" style="5" customWidth="1"/>
    <col min="13575" max="13575" width="14" style="5" bestFit="1" customWidth="1"/>
    <col min="13576" max="13576" width="30.140625" style="5" bestFit="1" customWidth="1"/>
    <col min="13577" max="13577" width="18" style="5" bestFit="1" customWidth="1"/>
    <col min="13578" max="13578" width="25.140625" style="5" customWidth="1"/>
    <col min="13579" max="13579" width="21.28515625" style="5" customWidth="1"/>
    <col min="13580" max="13580" width="18.85546875" style="5" customWidth="1"/>
    <col min="13581" max="13581" width="16" style="5" bestFit="1" customWidth="1"/>
    <col min="13582" max="13582" width="13.85546875" style="5" bestFit="1" customWidth="1"/>
    <col min="13583" max="13583" width="21.42578125" style="5" customWidth="1"/>
    <col min="13584" max="13820" width="9.140625" style="5"/>
    <col min="13821" max="13821" width="7" style="5" bestFit="1" customWidth="1"/>
    <col min="13822" max="13822" width="0" style="5" hidden="1" customWidth="1"/>
    <col min="13823" max="13823" width="9.140625" style="5"/>
    <col min="13824" max="13824" width="0" style="5" hidden="1" customWidth="1"/>
    <col min="13825" max="13825" width="13.5703125" style="5" customWidth="1"/>
    <col min="13826" max="13826" width="34.5703125" style="5" customWidth="1"/>
    <col min="13827" max="13827" width="17.7109375" style="5" customWidth="1"/>
    <col min="13828" max="13828" width="14.5703125" style="5" customWidth="1"/>
    <col min="13829" max="13829" width="11.7109375" style="5" customWidth="1"/>
    <col min="13830" max="13830" width="17.5703125" style="5" customWidth="1"/>
    <col min="13831" max="13831" width="14" style="5" bestFit="1" customWidth="1"/>
    <col min="13832" max="13832" width="30.140625" style="5" bestFit="1" customWidth="1"/>
    <col min="13833" max="13833" width="18" style="5" bestFit="1" customWidth="1"/>
    <col min="13834" max="13834" width="25.140625" style="5" customWidth="1"/>
    <col min="13835" max="13835" width="21.28515625" style="5" customWidth="1"/>
    <col min="13836" max="13836" width="18.85546875" style="5" customWidth="1"/>
    <col min="13837" max="13837" width="16" style="5" bestFit="1" customWidth="1"/>
    <col min="13838" max="13838" width="13.85546875" style="5" bestFit="1" customWidth="1"/>
    <col min="13839" max="13839" width="21.42578125" style="5" customWidth="1"/>
    <col min="13840" max="14076" width="9.140625" style="5"/>
    <col min="14077" max="14077" width="7" style="5" bestFit="1" customWidth="1"/>
    <col min="14078" max="14078" width="0" style="5" hidden="1" customWidth="1"/>
    <col min="14079" max="14079" width="9.140625" style="5"/>
    <col min="14080" max="14080" width="0" style="5" hidden="1" customWidth="1"/>
    <col min="14081" max="14081" width="13.5703125" style="5" customWidth="1"/>
    <col min="14082" max="14082" width="34.5703125" style="5" customWidth="1"/>
    <col min="14083" max="14083" width="17.7109375" style="5" customWidth="1"/>
    <col min="14084" max="14084" width="14.5703125" style="5" customWidth="1"/>
    <col min="14085" max="14085" width="11.7109375" style="5" customWidth="1"/>
    <col min="14086" max="14086" width="17.5703125" style="5" customWidth="1"/>
    <col min="14087" max="14087" width="14" style="5" bestFit="1" customWidth="1"/>
    <col min="14088" max="14088" width="30.140625" style="5" bestFit="1" customWidth="1"/>
    <col min="14089" max="14089" width="18" style="5" bestFit="1" customWidth="1"/>
    <col min="14090" max="14090" width="25.140625" style="5" customWidth="1"/>
    <col min="14091" max="14091" width="21.28515625" style="5" customWidth="1"/>
    <col min="14092" max="14092" width="18.85546875" style="5" customWidth="1"/>
    <col min="14093" max="14093" width="16" style="5" bestFit="1" customWidth="1"/>
    <col min="14094" max="14094" width="13.85546875" style="5" bestFit="1" customWidth="1"/>
    <col min="14095" max="14095" width="21.42578125" style="5" customWidth="1"/>
    <col min="14096" max="14332" width="9.140625" style="5"/>
    <col min="14333" max="14333" width="7" style="5" bestFit="1" customWidth="1"/>
    <col min="14334" max="14334" width="0" style="5" hidden="1" customWidth="1"/>
    <col min="14335" max="14335" width="9.140625" style="5"/>
    <col min="14336" max="14336" width="0" style="5" hidden="1" customWidth="1"/>
    <col min="14337" max="14337" width="13.5703125" style="5" customWidth="1"/>
    <col min="14338" max="14338" width="34.5703125" style="5" customWidth="1"/>
    <col min="14339" max="14339" width="17.7109375" style="5" customWidth="1"/>
    <col min="14340" max="14340" width="14.5703125" style="5" customWidth="1"/>
    <col min="14341" max="14341" width="11.7109375" style="5" customWidth="1"/>
    <col min="14342" max="14342" width="17.5703125" style="5" customWidth="1"/>
    <col min="14343" max="14343" width="14" style="5" bestFit="1" customWidth="1"/>
    <col min="14344" max="14344" width="30.140625" style="5" bestFit="1" customWidth="1"/>
    <col min="14345" max="14345" width="18" style="5" bestFit="1" customWidth="1"/>
    <col min="14346" max="14346" width="25.140625" style="5" customWidth="1"/>
    <col min="14347" max="14347" width="21.28515625" style="5" customWidth="1"/>
    <col min="14348" max="14348" width="18.85546875" style="5" customWidth="1"/>
    <col min="14349" max="14349" width="16" style="5" bestFit="1" customWidth="1"/>
    <col min="14350" max="14350" width="13.85546875" style="5" bestFit="1" customWidth="1"/>
    <col min="14351" max="14351" width="21.42578125" style="5" customWidth="1"/>
    <col min="14352" max="14588" width="9.140625" style="5"/>
    <col min="14589" max="14589" width="7" style="5" bestFit="1" customWidth="1"/>
    <col min="14590" max="14590" width="0" style="5" hidden="1" customWidth="1"/>
    <col min="14591" max="14591" width="9.140625" style="5"/>
    <col min="14592" max="14592" width="0" style="5" hidden="1" customWidth="1"/>
    <col min="14593" max="14593" width="13.5703125" style="5" customWidth="1"/>
    <col min="14594" max="14594" width="34.5703125" style="5" customWidth="1"/>
    <col min="14595" max="14595" width="17.7109375" style="5" customWidth="1"/>
    <col min="14596" max="14596" width="14.5703125" style="5" customWidth="1"/>
    <col min="14597" max="14597" width="11.7109375" style="5" customWidth="1"/>
    <col min="14598" max="14598" width="17.5703125" style="5" customWidth="1"/>
    <col min="14599" max="14599" width="14" style="5" bestFit="1" customWidth="1"/>
    <col min="14600" max="14600" width="30.140625" style="5" bestFit="1" customWidth="1"/>
    <col min="14601" max="14601" width="18" style="5" bestFit="1" customWidth="1"/>
    <col min="14602" max="14602" width="25.140625" style="5" customWidth="1"/>
    <col min="14603" max="14603" width="21.28515625" style="5" customWidth="1"/>
    <col min="14604" max="14604" width="18.85546875" style="5" customWidth="1"/>
    <col min="14605" max="14605" width="16" style="5" bestFit="1" customWidth="1"/>
    <col min="14606" max="14606" width="13.85546875" style="5" bestFit="1" customWidth="1"/>
    <col min="14607" max="14607" width="21.42578125" style="5" customWidth="1"/>
    <col min="14608" max="14844" width="9.140625" style="5"/>
    <col min="14845" max="14845" width="7" style="5" bestFit="1" customWidth="1"/>
    <col min="14846" max="14846" width="0" style="5" hidden="1" customWidth="1"/>
    <col min="14847" max="14847" width="9.140625" style="5"/>
    <col min="14848" max="14848" width="0" style="5" hidden="1" customWidth="1"/>
    <col min="14849" max="14849" width="13.5703125" style="5" customWidth="1"/>
    <col min="14850" max="14850" width="34.5703125" style="5" customWidth="1"/>
    <col min="14851" max="14851" width="17.7109375" style="5" customWidth="1"/>
    <col min="14852" max="14852" width="14.5703125" style="5" customWidth="1"/>
    <col min="14853" max="14853" width="11.7109375" style="5" customWidth="1"/>
    <col min="14854" max="14854" width="17.5703125" style="5" customWidth="1"/>
    <col min="14855" max="14855" width="14" style="5" bestFit="1" customWidth="1"/>
    <col min="14856" max="14856" width="30.140625" style="5" bestFit="1" customWidth="1"/>
    <col min="14857" max="14857" width="18" style="5" bestFit="1" customWidth="1"/>
    <col min="14858" max="14858" width="25.140625" style="5" customWidth="1"/>
    <col min="14859" max="14859" width="21.28515625" style="5" customWidth="1"/>
    <col min="14860" max="14860" width="18.85546875" style="5" customWidth="1"/>
    <col min="14861" max="14861" width="16" style="5" bestFit="1" customWidth="1"/>
    <col min="14862" max="14862" width="13.85546875" style="5" bestFit="1" customWidth="1"/>
    <col min="14863" max="14863" width="21.42578125" style="5" customWidth="1"/>
    <col min="14864" max="15100" width="9.140625" style="5"/>
    <col min="15101" max="15101" width="7" style="5" bestFit="1" customWidth="1"/>
    <col min="15102" max="15102" width="0" style="5" hidden="1" customWidth="1"/>
    <col min="15103" max="15103" width="9.140625" style="5"/>
    <col min="15104" max="15104" width="0" style="5" hidden="1" customWidth="1"/>
    <col min="15105" max="15105" width="13.5703125" style="5" customWidth="1"/>
    <col min="15106" max="15106" width="34.5703125" style="5" customWidth="1"/>
    <col min="15107" max="15107" width="17.7109375" style="5" customWidth="1"/>
    <col min="15108" max="15108" width="14.5703125" style="5" customWidth="1"/>
    <col min="15109" max="15109" width="11.7109375" style="5" customWidth="1"/>
    <col min="15110" max="15110" width="17.5703125" style="5" customWidth="1"/>
    <col min="15111" max="15111" width="14" style="5" bestFit="1" customWidth="1"/>
    <col min="15112" max="15112" width="30.140625" style="5" bestFit="1" customWidth="1"/>
    <col min="15113" max="15113" width="18" style="5" bestFit="1" customWidth="1"/>
    <col min="15114" max="15114" width="25.140625" style="5" customWidth="1"/>
    <col min="15115" max="15115" width="21.28515625" style="5" customWidth="1"/>
    <col min="15116" max="15116" width="18.85546875" style="5" customWidth="1"/>
    <col min="15117" max="15117" width="16" style="5" bestFit="1" customWidth="1"/>
    <col min="15118" max="15118" width="13.85546875" style="5" bestFit="1" customWidth="1"/>
    <col min="15119" max="15119" width="21.42578125" style="5" customWidth="1"/>
    <col min="15120" max="15356" width="9.140625" style="5"/>
    <col min="15357" max="15357" width="7" style="5" bestFit="1" customWidth="1"/>
    <col min="15358" max="15358" width="0" style="5" hidden="1" customWidth="1"/>
    <col min="15359" max="15359" width="9.140625" style="5"/>
    <col min="15360" max="15360" width="0" style="5" hidden="1" customWidth="1"/>
    <col min="15361" max="15361" width="13.5703125" style="5" customWidth="1"/>
    <col min="15362" max="15362" width="34.5703125" style="5" customWidth="1"/>
    <col min="15363" max="15363" width="17.7109375" style="5" customWidth="1"/>
    <col min="15364" max="15364" width="14.5703125" style="5" customWidth="1"/>
    <col min="15365" max="15365" width="11.7109375" style="5" customWidth="1"/>
    <col min="15366" max="15366" width="17.5703125" style="5" customWidth="1"/>
    <col min="15367" max="15367" width="14" style="5" bestFit="1" customWidth="1"/>
    <col min="15368" max="15368" width="30.140625" style="5" bestFit="1" customWidth="1"/>
    <col min="15369" max="15369" width="18" style="5" bestFit="1" customWidth="1"/>
    <col min="15370" max="15370" width="25.140625" style="5" customWidth="1"/>
    <col min="15371" max="15371" width="21.28515625" style="5" customWidth="1"/>
    <col min="15372" max="15372" width="18.85546875" style="5" customWidth="1"/>
    <col min="15373" max="15373" width="16" style="5" bestFit="1" customWidth="1"/>
    <col min="15374" max="15374" width="13.85546875" style="5" bestFit="1" customWidth="1"/>
    <col min="15375" max="15375" width="21.42578125" style="5" customWidth="1"/>
    <col min="15376" max="15612" width="9.140625" style="5"/>
    <col min="15613" max="15613" width="7" style="5" bestFit="1" customWidth="1"/>
    <col min="15614" max="15614" width="0" style="5" hidden="1" customWidth="1"/>
    <col min="15615" max="15615" width="9.140625" style="5"/>
    <col min="15616" max="15616" width="0" style="5" hidden="1" customWidth="1"/>
    <col min="15617" max="15617" width="13.5703125" style="5" customWidth="1"/>
    <col min="15618" max="15618" width="34.5703125" style="5" customWidth="1"/>
    <col min="15619" max="15619" width="17.7109375" style="5" customWidth="1"/>
    <col min="15620" max="15620" width="14.5703125" style="5" customWidth="1"/>
    <col min="15621" max="15621" width="11.7109375" style="5" customWidth="1"/>
    <col min="15622" max="15622" width="17.5703125" style="5" customWidth="1"/>
    <col min="15623" max="15623" width="14" style="5" bestFit="1" customWidth="1"/>
    <col min="15624" max="15624" width="30.140625" style="5" bestFit="1" customWidth="1"/>
    <col min="15625" max="15625" width="18" style="5" bestFit="1" customWidth="1"/>
    <col min="15626" max="15626" width="25.140625" style="5" customWidth="1"/>
    <col min="15627" max="15627" width="21.28515625" style="5" customWidth="1"/>
    <col min="15628" max="15628" width="18.85546875" style="5" customWidth="1"/>
    <col min="15629" max="15629" width="16" style="5" bestFit="1" customWidth="1"/>
    <col min="15630" max="15630" width="13.85546875" style="5" bestFit="1" customWidth="1"/>
    <col min="15631" max="15631" width="21.42578125" style="5" customWidth="1"/>
    <col min="15632" max="15868" width="9.140625" style="5"/>
    <col min="15869" max="15869" width="7" style="5" bestFit="1" customWidth="1"/>
    <col min="15870" max="15870" width="0" style="5" hidden="1" customWidth="1"/>
    <col min="15871" max="15871" width="9.140625" style="5"/>
    <col min="15872" max="15872" width="0" style="5" hidden="1" customWidth="1"/>
    <col min="15873" max="15873" width="13.5703125" style="5" customWidth="1"/>
    <col min="15874" max="15874" width="34.5703125" style="5" customWidth="1"/>
    <col min="15875" max="15875" width="17.7109375" style="5" customWidth="1"/>
    <col min="15876" max="15876" width="14.5703125" style="5" customWidth="1"/>
    <col min="15877" max="15877" width="11.7109375" style="5" customWidth="1"/>
    <col min="15878" max="15878" width="17.5703125" style="5" customWidth="1"/>
    <col min="15879" max="15879" width="14" style="5" bestFit="1" customWidth="1"/>
    <col min="15880" max="15880" width="30.140625" style="5" bestFit="1" customWidth="1"/>
    <col min="15881" max="15881" width="18" style="5" bestFit="1" customWidth="1"/>
    <col min="15882" max="15882" width="25.140625" style="5" customWidth="1"/>
    <col min="15883" max="15883" width="21.28515625" style="5" customWidth="1"/>
    <col min="15884" max="15884" width="18.85546875" style="5" customWidth="1"/>
    <col min="15885" max="15885" width="16" style="5" bestFit="1" customWidth="1"/>
    <col min="15886" max="15886" width="13.85546875" style="5" bestFit="1" customWidth="1"/>
    <col min="15887" max="15887" width="21.42578125" style="5" customWidth="1"/>
    <col min="15888" max="16124" width="9.140625" style="5"/>
    <col min="16125" max="16125" width="7" style="5" bestFit="1" customWidth="1"/>
    <col min="16126" max="16126" width="0" style="5" hidden="1" customWidth="1"/>
    <col min="16127" max="16127" width="9.140625" style="5"/>
    <col min="16128" max="16128" width="0" style="5" hidden="1" customWidth="1"/>
    <col min="16129" max="16129" width="13.5703125" style="5" customWidth="1"/>
    <col min="16130" max="16130" width="34.5703125" style="5" customWidth="1"/>
    <col min="16131" max="16131" width="17.7109375" style="5" customWidth="1"/>
    <col min="16132" max="16132" width="14.5703125" style="5" customWidth="1"/>
    <col min="16133" max="16133" width="11.7109375" style="5" customWidth="1"/>
    <col min="16134" max="16134" width="17.5703125" style="5" customWidth="1"/>
    <col min="16135" max="16135" width="14" style="5" bestFit="1" customWidth="1"/>
    <col min="16136" max="16136" width="30.140625" style="5" bestFit="1" customWidth="1"/>
    <col min="16137" max="16137" width="18" style="5" bestFit="1" customWidth="1"/>
    <col min="16138" max="16138" width="25.140625" style="5" customWidth="1"/>
    <col min="16139" max="16139" width="21.28515625" style="5" customWidth="1"/>
    <col min="16140" max="16140" width="18.85546875" style="5" customWidth="1"/>
    <col min="16141" max="16141" width="16" style="5" bestFit="1" customWidth="1"/>
    <col min="16142" max="16142" width="13.85546875" style="5" bestFit="1" customWidth="1"/>
    <col min="16143" max="16143" width="21.42578125" style="5" customWidth="1"/>
    <col min="16144" max="16384" width="9.140625" style="5"/>
  </cols>
  <sheetData>
    <row r="2" spans="2:19">
      <c r="B2" s="60" t="s">
        <v>0</v>
      </c>
      <c r="S2" s="61" t="s">
        <v>1</v>
      </c>
    </row>
    <row r="3" spans="2:19">
      <c r="B3" s="60" t="s">
        <v>2</v>
      </c>
      <c r="S3" s="61" t="s">
        <v>3</v>
      </c>
    </row>
    <row r="4" spans="2:19">
      <c r="B4" s="60" t="s">
        <v>4</v>
      </c>
      <c r="S4" s="61" t="s">
        <v>4</v>
      </c>
    </row>
    <row r="5" spans="2:19">
      <c r="B5" s="60" t="s">
        <v>708</v>
      </c>
      <c r="S5" s="61" t="s">
        <v>707</v>
      </c>
    </row>
    <row r="7" spans="2:19" s="6" customFormat="1" ht="14.25" customHeight="1">
      <c r="B7" s="299"/>
      <c r="E7" s="7"/>
      <c r="G7" s="8"/>
    </row>
    <row r="8" spans="2:19" s="6" customFormat="1">
      <c r="B8" s="433" t="s">
        <v>5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</row>
    <row r="9" spans="2:19" s="6" customFormat="1">
      <c r="B9" s="433" t="s">
        <v>406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</row>
    <row r="10" spans="2:19" s="6" customFormat="1"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</row>
    <row r="11" spans="2:19" s="6" customFormat="1">
      <c r="B11" s="431" t="s">
        <v>6</v>
      </c>
      <c r="C11" s="431"/>
      <c r="D11" s="431"/>
      <c r="E11" s="431"/>
      <c r="F11" s="432" t="s">
        <v>7</v>
      </c>
      <c r="G11" s="432"/>
      <c r="H11" s="432"/>
      <c r="I11" s="432"/>
      <c r="J11" s="432"/>
      <c r="K11" s="432"/>
      <c r="L11" s="432"/>
      <c r="M11" s="432"/>
      <c r="N11" s="432"/>
      <c r="O11" s="432"/>
    </row>
    <row r="12" spans="2:19" s="6" customFormat="1">
      <c r="B12" s="431" t="s">
        <v>8</v>
      </c>
      <c r="C12" s="431"/>
      <c r="D12" s="431"/>
      <c r="E12" s="431"/>
      <c r="F12" s="432" t="s">
        <v>9</v>
      </c>
      <c r="G12" s="432"/>
      <c r="H12" s="432"/>
      <c r="I12" s="432"/>
      <c r="J12" s="432"/>
      <c r="K12" s="432"/>
      <c r="L12" s="432"/>
      <c r="M12" s="432"/>
      <c r="N12" s="432"/>
      <c r="O12" s="432"/>
    </row>
    <row r="13" spans="2:19" s="6" customFormat="1">
      <c r="B13" s="431" t="s">
        <v>10</v>
      </c>
      <c r="C13" s="431"/>
      <c r="D13" s="431"/>
      <c r="E13" s="431"/>
      <c r="F13" s="432" t="s">
        <v>11</v>
      </c>
      <c r="G13" s="432"/>
      <c r="H13" s="432"/>
      <c r="I13" s="432"/>
      <c r="J13" s="432"/>
      <c r="K13" s="432"/>
      <c r="L13" s="432"/>
      <c r="M13" s="432"/>
      <c r="N13" s="432"/>
      <c r="O13" s="432"/>
    </row>
    <row r="14" spans="2:19" s="6" customFormat="1">
      <c r="B14" s="431" t="s">
        <v>12</v>
      </c>
      <c r="C14" s="431"/>
      <c r="D14" s="431"/>
      <c r="E14" s="431"/>
      <c r="F14" s="432" t="s">
        <v>119</v>
      </c>
      <c r="G14" s="432"/>
      <c r="H14" s="432"/>
      <c r="I14" s="432"/>
      <c r="J14" s="432"/>
      <c r="K14" s="432"/>
      <c r="L14" s="432"/>
      <c r="M14" s="432"/>
      <c r="N14" s="432"/>
      <c r="O14" s="432"/>
    </row>
    <row r="15" spans="2:19" s="6" customFormat="1">
      <c r="B15" s="431" t="s">
        <v>13</v>
      </c>
      <c r="C15" s="431"/>
      <c r="D15" s="431"/>
      <c r="E15" s="431"/>
      <c r="F15" s="432">
        <v>1435138944</v>
      </c>
      <c r="G15" s="432"/>
      <c r="H15" s="432"/>
      <c r="I15" s="432"/>
      <c r="J15" s="432"/>
      <c r="K15" s="432"/>
      <c r="L15" s="432"/>
      <c r="M15" s="432"/>
      <c r="N15" s="432"/>
      <c r="O15" s="432"/>
    </row>
    <row r="16" spans="2:19" s="6" customFormat="1">
      <c r="B16" s="431" t="s">
        <v>14</v>
      </c>
      <c r="C16" s="431"/>
      <c r="D16" s="431"/>
      <c r="E16" s="431"/>
      <c r="F16" s="432">
        <v>143501001</v>
      </c>
      <c r="G16" s="432"/>
      <c r="H16" s="432"/>
      <c r="I16" s="432"/>
      <c r="J16" s="432"/>
      <c r="K16" s="432"/>
      <c r="L16" s="432"/>
      <c r="M16" s="432"/>
      <c r="N16" s="432"/>
      <c r="O16" s="432"/>
    </row>
    <row r="17" spans="1:20" s="6" customFormat="1">
      <c r="B17" s="431" t="s">
        <v>15</v>
      </c>
      <c r="C17" s="431"/>
      <c r="D17" s="431"/>
      <c r="E17" s="431"/>
      <c r="F17" s="432">
        <v>98401000000</v>
      </c>
      <c r="G17" s="432"/>
      <c r="H17" s="432"/>
      <c r="I17" s="432"/>
      <c r="J17" s="432"/>
      <c r="K17" s="432"/>
      <c r="L17" s="432"/>
      <c r="M17" s="432"/>
      <c r="N17" s="432"/>
      <c r="O17" s="432"/>
    </row>
    <row r="19" spans="1:20">
      <c r="B19" s="9" t="str">
        <f>"Совокупный годовой объем планируемых закупок товаров (работ, услуг) в соответствии с планом закупки составляет " &amp;SUM(N26:N261)-N137&amp; " рублей"</f>
        <v>Совокупный годовой объем планируемых закупок товаров (работ, услуг) в соответствии с планом закупки составляет 869539300 рублей</v>
      </c>
    </row>
    <row r="20" spans="1:20">
      <c r="B20" s="9" t="s">
        <v>624</v>
      </c>
    </row>
    <row r="21" spans="1:20" ht="13.5" thickBot="1"/>
    <row r="22" spans="1:20" ht="23.25" customHeight="1">
      <c r="A22" s="428" t="s">
        <v>704</v>
      </c>
      <c r="B22" s="428" t="s">
        <v>16</v>
      </c>
      <c r="C22" s="435" t="s">
        <v>17</v>
      </c>
      <c r="D22" s="435" t="s">
        <v>18</v>
      </c>
      <c r="E22" s="435" t="s">
        <v>19</v>
      </c>
      <c r="F22" s="435" t="s">
        <v>20</v>
      </c>
      <c r="G22" s="438" t="s">
        <v>21</v>
      </c>
      <c r="H22" s="448" t="s">
        <v>22</v>
      </c>
      <c r="I22" s="451" t="s">
        <v>23</v>
      </c>
      <c r="J22" s="452"/>
      <c r="K22" s="448" t="s">
        <v>24</v>
      </c>
      <c r="L22" s="451" t="s">
        <v>25</v>
      </c>
      <c r="M22" s="452"/>
      <c r="N22" s="448" t="s">
        <v>26</v>
      </c>
      <c r="O22" s="435" t="s">
        <v>27</v>
      </c>
      <c r="P22" s="441" t="s">
        <v>28</v>
      </c>
      <c r="Q22" s="428"/>
      <c r="R22" s="435" t="s">
        <v>29</v>
      </c>
      <c r="S22" s="435" t="s">
        <v>30</v>
      </c>
      <c r="T22" s="445" t="s">
        <v>31</v>
      </c>
    </row>
    <row r="23" spans="1:20" ht="15" customHeight="1">
      <c r="A23" s="429"/>
      <c r="B23" s="429"/>
      <c r="C23" s="436"/>
      <c r="D23" s="436"/>
      <c r="E23" s="436"/>
      <c r="F23" s="436"/>
      <c r="G23" s="439"/>
      <c r="H23" s="449"/>
      <c r="I23" s="453"/>
      <c r="J23" s="454"/>
      <c r="K23" s="449"/>
      <c r="L23" s="453"/>
      <c r="M23" s="454"/>
      <c r="N23" s="449"/>
      <c r="O23" s="436"/>
      <c r="P23" s="442"/>
      <c r="Q23" s="443"/>
      <c r="R23" s="436"/>
      <c r="S23" s="436"/>
      <c r="T23" s="446"/>
    </row>
    <row r="24" spans="1:20" ht="76.5" customHeight="1" thickBot="1">
      <c r="A24" s="430"/>
      <c r="B24" s="430"/>
      <c r="C24" s="437"/>
      <c r="D24" s="437"/>
      <c r="E24" s="437"/>
      <c r="F24" s="437"/>
      <c r="G24" s="440"/>
      <c r="H24" s="450"/>
      <c r="I24" s="10" t="s">
        <v>32</v>
      </c>
      <c r="J24" s="11" t="s">
        <v>33</v>
      </c>
      <c r="K24" s="450"/>
      <c r="L24" s="10" t="s">
        <v>34</v>
      </c>
      <c r="M24" s="11" t="s">
        <v>33</v>
      </c>
      <c r="N24" s="450"/>
      <c r="O24" s="437"/>
      <c r="P24" s="10" t="s">
        <v>35</v>
      </c>
      <c r="Q24" s="12" t="s">
        <v>36</v>
      </c>
      <c r="R24" s="437"/>
      <c r="S24" s="444"/>
      <c r="T24" s="447"/>
    </row>
    <row r="25" spans="1:20" ht="13.5" thickBot="1">
      <c r="A25" s="419"/>
      <c r="B25" s="415">
        <v>1</v>
      </c>
      <c r="C25" s="13"/>
      <c r="D25" s="13">
        <v>2</v>
      </c>
      <c r="E25" s="13"/>
      <c r="F25" s="13">
        <v>3</v>
      </c>
      <c r="G25" s="13">
        <v>4</v>
      </c>
      <c r="H25" s="13">
        <v>5</v>
      </c>
      <c r="I25" s="13">
        <v>6</v>
      </c>
      <c r="J25" s="13">
        <v>7</v>
      </c>
      <c r="K25" s="13">
        <v>8</v>
      </c>
      <c r="L25" s="13">
        <v>9</v>
      </c>
      <c r="M25" s="13">
        <v>10</v>
      </c>
      <c r="N25" s="13">
        <v>11</v>
      </c>
      <c r="O25" s="13">
        <v>12</v>
      </c>
      <c r="P25" s="13">
        <v>13</v>
      </c>
      <c r="Q25" s="13">
        <v>14</v>
      </c>
      <c r="R25" s="14">
        <v>15</v>
      </c>
      <c r="S25" s="15">
        <v>16</v>
      </c>
      <c r="T25" s="16">
        <v>17</v>
      </c>
    </row>
    <row r="26" spans="1:20" ht="76.5">
      <c r="A26" s="420">
        <v>23</v>
      </c>
      <c r="B26" s="28">
        <v>1</v>
      </c>
      <c r="C26" s="17"/>
      <c r="D26" s="17" t="s">
        <v>39</v>
      </c>
      <c r="E26" s="17"/>
      <c r="F26" s="17" t="s">
        <v>112</v>
      </c>
      <c r="G26" s="17" t="s">
        <v>677</v>
      </c>
      <c r="H26" s="17" t="s">
        <v>40</v>
      </c>
      <c r="I26" s="17" t="s">
        <v>41</v>
      </c>
      <c r="J26" s="17" t="s">
        <v>130</v>
      </c>
      <c r="K26" s="300">
        <v>1</v>
      </c>
      <c r="L26" s="17" t="s">
        <v>42</v>
      </c>
      <c r="M26" s="17" t="s">
        <v>43</v>
      </c>
      <c r="N26" s="65">
        <v>2010000</v>
      </c>
      <c r="O26" s="17" t="s">
        <v>44</v>
      </c>
      <c r="P26" s="18">
        <v>43831</v>
      </c>
      <c r="Q26" s="18">
        <v>44166</v>
      </c>
      <c r="R26" s="17" t="s">
        <v>45</v>
      </c>
      <c r="S26" s="17" t="s">
        <v>44</v>
      </c>
      <c r="T26" s="17" t="s">
        <v>46</v>
      </c>
    </row>
    <row r="27" spans="1:20" ht="76.5">
      <c r="A27" s="420">
        <v>24</v>
      </c>
      <c r="B27" s="28">
        <v>2</v>
      </c>
      <c r="C27" s="17"/>
      <c r="D27" s="17" t="s">
        <v>39</v>
      </c>
      <c r="E27" s="17"/>
      <c r="F27" s="17" t="s">
        <v>112</v>
      </c>
      <c r="G27" s="17" t="s">
        <v>678</v>
      </c>
      <c r="H27" s="17" t="s">
        <v>40</v>
      </c>
      <c r="I27" s="17" t="s">
        <v>41</v>
      </c>
      <c r="J27" s="17" t="s">
        <v>130</v>
      </c>
      <c r="K27" s="300">
        <v>1</v>
      </c>
      <c r="L27" s="17" t="s">
        <v>42</v>
      </c>
      <c r="M27" s="17" t="s">
        <v>43</v>
      </c>
      <c r="N27" s="65">
        <v>2350000</v>
      </c>
      <c r="O27" s="17" t="s">
        <v>44</v>
      </c>
      <c r="P27" s="18">
        <v>43831</v>
      </c>
      <c r="Q27" s="18">
        <v>44166</v>
      </c>
      <c r="R27" s="17" t="s">
        <v>45</v>
      </c>
      <c r="S27" s="17" t="s">
        <v>44</v>
      </c>
      <c r="T27" s="17" t="s">
        <v>46</v>
      </c>
    </row>
    <row r="28" spans="1:20" ht="76.5">
      <c r="A28" s="420">
        <v>25</v>
      </c>
      <c r="B28" s="416">
        <v>3</v>
      </c>
      <c r="C28" s="24"/>
      <c r="D28" s="24" t="s">
        <v>114</v>
      </c>
      <c r="E28" s="24"/>
      <c r="F28" s="24" t="s">
        <v>47</v>
      </c>
      <c r="G28" s="24" t="s">
        <v>679</v>
      </c>
      <c r="H28" s="24" t="s">
        <v>40</v>
      </c>
      <c r="I28" s="24">
        <v>233</v>
      </c>
      <c r="J28" s="24" t="s">
        <v>131</v>
      </c>
      <c r="K28" s="300">
        <v>1</v>
      </c>
      <c r="L28" s="24" t="s">
        <v>42</v>
      </c>
      <c r="M28" s="24" t="s">
        <v>43</v>
      </c>
      <c r="N28" s="65">
        <v>4920000</v>
      </c>
      <c r="O28" s="24" t="s">
        <v>44</v>
      </c>
      <c r="P28" s="25">
        <v>43831</v>
      </c>
      <c r="Q28" s="25">
        <v>44166</v>
      </c>
      <c r="R28" s="24" t="s">
        <v>45</v>
      </c>
      <c r="S28" s="17" t="s">
        <v>44</v>
      </c>
      <c r="T28" s="24" t="s">
        <v>46</v>
      </c>
    </row>
    <row r="29" spans="1:20" ht="76.5">
      <c r="A29" s="420">
        <v>26</v>
      </c>
      <c r="B29" s="28">
        <v>4</v>
      </c>
      <c r="C29" s="19"/>
      <c r="D29" s="19" t="s">
        <v>114</v>
      </c>
      <c r="E29" s="19"/>
      <c r="F29" s="19" t="s">
        <v>113</v>
      </c>
      <c r="G29" s="19" t="s">
        <v>680</v>
      </c>
      <c r="H29" s="19" t="s">
        <v>40</v>
      </c>
      <c r="I29" s="24">
        <v>233</v>
      </c>
      <c r="J29" s="24" t="s">
        <v>131</v>
      </c>
      <c r="K29" s="300">
        <v>1</v>
      </c>
      <c r="L29" s="19" t="s">
        <v>42</v>
      </c>
      <c r="M29" s="19" t="s">
        <v>43</v>
      </c>
      <c r="N29" s="23">
        <v>1480000</v>
      </c>
      <c r="O29" s="19" t="s">
        <v>44</v>
      </c>
      <c r="P29" s="25">
        <v>43831</v>
      </c>
      <c r="Q29" s="2">
        <v>44166</v>
      </c>
      <c r="R29" s="19" t="s">
        <v>45</v>
      </c>
      <c r="S29" s="19" t="s">
        <v>44</v>
      </c>
      <c r="T29" s="19" t="s">
        <v>46</v>
      </c>
    </row>
    <row r="30" spans="1:20" ht="76.5">
      <c r="A30" s="420">
        <v>27</v>
      </c>
      <c r="B30" s="28">
        <v>5</v>
      </c>
      <c r="C30" s="17"/>
      <c r="D30" s="17" t="s">
        <v>114</v>
      </c>
      <c r="E30" s="17"/>
      <c r="F30" s="17" t="s">
        <v>113</v>
      </c>
      <c r="G30" s="17" t="s">
        <v>681</v>
      </c>
      <c r="H30" s="17" t="s">
        <v>40</v>
      </c>
      <c r="I30" s="24">
        <v>233</v>
      </c>
      <c r="J30" s="24" t="s">
        <v>131</v>
      </c>
      <c r="K30" s="300">
        <v>1</v>
      </c>
      <c r="L30" s="17" t="s">
        <v>42</v>
      </c>
      <c r="M30" s="17" t="s">
        <v>43</v>
      </c>
      <c r="N30" s="65">
        <v>970000</v>
      </c>
      <c r="O30" s="17" t="s">
        <v>44</v>
      </c>
      <c r="P30" s="18">
        <v>43831</v>
      </c>
      <c r="Q30" s="18">
        <v>44166</v>
      </c>
      <c r="R30" s="17" t="s">
        <v>45</v>
      </c>
      <c r="S30" s="17" t="s">
        <v>44</v>
      </c>
      <c r="T30" s="17" t="s">
        <v>46</v>
      </c>
    </row>
    <row r="31" spans="1:20" ht="76.5">
      <c r="A31" s="420">
        <v>28</v>
      </c>
      <c r="B31" s="416">
        <v>6</v>
      </c>
      <c r="C31" s="17"/>
      <c r="D31" s="17" t="s">
        <v>114</v>
      </c>
      <c r="E31" s="17"/>
      <c r="F31" s="17" t="s">
        <v>113</v>
      </c>
      <c r="G31" s="17" t="s">
        <v>682</v>
      </c>
      <c r="H31" s="17" t="s">
        <v>40</v>
      </c>
      <c r="I31" s="24">
        <v>233</v>
      </c>
      <c r="J31" s="24" t="s">
        <v>131</v>
      </c>
      <c r="K31" s="300">
        <v>1</v>
      </c>
      <c r="L31" s="17" t="s">
        <v>42</v>
      </c>
      <c r="M31" s="17" t="s">
        <v>43</v>
      </c>
      <c r="N31" s="301">
        <v>1600000</v>
      </c>
      <c r="O31" s="17" t="s">
        <v>44</v>
      </c>
      <c r="P31" s="18">
        <v>43831</v>
      </c>
      <c r="Q31" s="18">
        <v>44166</v>
      </c>
      <c r="R31" s="17" t="s">
        <v>45</v>
      </c>
      <c r="S31" s="17" t="s">
        <v>44</v>
      </c>
      <c r="T31" s="17" t="s">
        <v>46</v>
      </c>
    </row>
    <row r="32" spans="1:20" ht="76.5">
      <c r="A32" s="420">
        <v>29</v>
      </c>
      <c r="B32" s="28">
        <v>7</v>
      </c>
      <c r="C32" s="17"/>
      <c r="D32" s="17" t="s">
        <v>114</v>
      </c>
      <c r="E32" s="17"/>
      <c r="F32" s="17" t="s">
        <v>113</v>
      </c>
      <c r="G32" s="17" t="s">
        <v>683</v>
      </c>
      <c r="H32" s="17" t="s">
        <v>40</v>
      </c>
      <c r="I32" s="24">
        <v>233</v>
      </c>
      <c r="J32" s="24" t="s">
        <v>131</v>
      </c>
      <c r="K32" s="300">
        <v>1</v>
      </c>
      <c r="L32" s="17" t="s">
        <v>42</v>
      </c>
      <c r="M32" s="17" t="s">
        <v>43</v>
      </c>
      <c r="N32" s="23">
        <v>990000</v>
      </c>
      <c r="O32" s="17" t="s">
        <v>44</v>
      </c>
      <c r="P32" s="18">
        <v>43831</v>
      </c>
      <c r="Q32" s="18">
        <v>44166</v>
      </c>
      <c r="R32" s="17" t="s">
        <v>45</v>
      </c>
      <c r="S32" s="17" t="s">
        <v>44</v>
      </c>
      <c r="T32" s="17" t="s">
        <v>46</v>
      </c>
    </row>
    <row r="33" spans="1:20" ht="76.5">
      <c r="A33" s="420">
        <v>30</v>
      </c>
      <c r="B33" s="28">
        <v>8</v>
      </c>
      <c r="C33" s="17"/>
      <c r="D33" s="17" t="s">
        <v>114</v>
      </c>
      <c r="E33" s="17"/>
      <c r="F33" s="17" t="s">
        <v>113</v>
      </c>
      <c r="G33" s="17" t="s">
        <v>684</v>
      </c>
      <c r="H33" s="17" t="s">
        <v>40</v>
      </c>
      <c r="I33" s="24">
        <v>233</v>
      </c>
      <c r="J33" s="24" t="s">
        <v>131</v>
      </c>
      <c r="K33" s="300">
        <v>1</v>
      </c>
      <c r="L33" s="17" t="s">
        <v>42</v>
      </c>
      <c r="M33" s="17" t="s">
        <v>43</v>
      </c>
      <c r="N33" s="65">
        <v>1030000</v>
      </c>
      <c r="O33" s="17" t="s">
        <v>44</v>
      </c>
      <c r="P33" s="18">
        <v>43831</v>
      </c>
      <c r="Q33" s="18">
        <v>44166</v>
      </c>
      <c r="R33" s="17" t="s">
        <v>45</v>
      </c>
      <c r="S33" s="17" t="s">
        <v>44</v>
      </c>
      <c r="T33" s="17" t="s">
        <v>46</v>
      </c>
    </row>
    <row r="34" spans="1:20" ht="76.5">
      <c r="A34" s="420">
        <v>31</v>
      </c>
      <c r="B34" s="28">
        <v>9</v>
      </c>
      <c r="C34" s="17"/>
      <c r="D34" s="17" t="s">
        <v>116</v>
      </c>
      <c r="E34" s="17"/>
      <c r="F34" s="17" t="s">
        <v>144</v>
      </c>
      <c r="G34" s="1" t="s">
        <v>626</v>
      </c>
      <c r="H34" s="17" t="s">
        <v>40</v>
      </c>
      <c r="I34" s="17">
        <v>642</v>
      </c>
      <c r="J34" s="17" t="s">
        <v>59</v>
      </c>
      <c r="K34" s="17">
        <v>1</v>
      </c>
      <c r="L34" s="17" t="s">
        <v>42</v>
      </c>
      <c r="M34" s="17" t="s">
        <v>43</v>
      </c>
      <c r="N34" s="23">
        <v>1600000</v>
      </c>
      <c r="O34" s="17" t="s">
        <v>44</v>
      </c>
      <c r="P34" s="18">
        <v>43831</v>
      </c>
      <c r="Q34" s="18">
        <v>44166</v>
      </c>
      <c r="R34" s="17" t="s">
        <v>45</v>
      </c>
      <c r="S34" s="17" t="s">
        <v>44</v>
      </c>
      <c r="T34" s="17" t="s">
        <v>46</v>
      </c>
    </row>
    <row r="35" spans="1:20" ht="76.5">
      <c r="A35" s="420">
        <v>32</v>
      </c>
      <c r="B35" s="28">
        <v>10</v>
      </c>
      <c r="C35" s="17"/>
      <c r="D35" s="17" t="s">
        <v>116</v>
      </c>
      <c r="E35" s="17"/>
      <c r="F35" s="17" t="s">
        <v>144</v>
      </c>
      <c r="G35" s="1" t="s">
        <v>627</v>
      </c>
      <c r="H35" s="17" t="s">
        <v>40</v>
      </c>
      <c r="I35" s="17">
        <v>642</v>
      </c>
      <c r="J35" s="17" t="s">
        <v>59</v>
      </c>
      <c r="K35" s="17">
        <v>1</v>
      </c>
      <c r="L35" s="17" t="s">
        <v>42</v>
      </c>
      <c r="M35" s="17" t="s">
        <v>43</v>
      </c>
      <c r="N35" s="317">
        <v>1432500</v>
      </c>
      <c r="O35" s="17" t="s">
        <v>54</v>
      </c>
      <c r="P35" s="18">
        <v>43952</v>
      </c>
      <c r="Q35" s="18">
        <v>44287</v>
      </c>
      <c r="R35" s="17" t="s">
        <v>45</v>
      </c>
      <c r="S35" s="17" t="s">
        <v>44</v>
      </c>
      <c r="T35" s="17" t="s">
        <v>46</v>
      </c>
    </row>
    <row r="36" spans="1:20" ht="76.5">
      <c r="A36" s="420">
        <v>33</v>
      </c>
      <c r="B36" s="28">
        <v>11</v>
      </c>
      <c r="C36" s="17"/>
      <c r="D36" s="17" t="s">
        <v>116</v>
      </c>
      <c r="E36" s="17"/>
      <c r="F36" s="17" t="s">
        <v>144</v>
      </c>
      <c r="G36" s="1" t="s">
        <v>676</v>
      </c>
      <c r="H36" s="17" t="s">
        <v>40</v>
      </c>
      <c r="I36" s="17">
        <v>642</v>
      </c>
      <c r="J36" s="17" t="s">
        <v>59</v>
      </c>
      <c r="K36" s="17">
        <v>1</v>
      </c>
      <c r="L36" s="17" t="s">
        <v>42</v>
      </c>
      <c r="M36" s="17" t="s">
        <v>43</v>
      </c>
      <c r="N36" s="317">
        <v>768000</v>
      </c>
      <c r="O36" s="17" t="s">
        <v>54</v>
      </c>
      <c r="P36" s="18">
        <v>43831</v>
      </c>
      <c r="Q36" s="18">
        <v>44166</v>
      </c>
      <c r="R36" s="17" t="s">
        <v>45</v>
      </c>
      <c r="S36" s="17" t="s">
        <v>44</v>
      </c>
      <c r="T36" s="17" t="s">
        <v>46</v>
      </c>
    </row>
    <row r="37" spans="1:20" ht="76.5">
      <c r="A37" s="420">
        <v>34</v>
      </c>
      <c r="B37" s="28">
        <v>12</v>
      </c>
      <c r="C37" s="17"/>
      <c r="D37" s="17" t="s">
        <v>116</v>
      </c>
      <c r="E37" s="17"/>
      <c r="F37" s="17" t="s">
        <v>144</v>
      </c>
      <c r="G37" s="1" t="s">
        <v>685</v>
      </c>
      <c r="H37" s="17" t="s">
        <v>40</v>
      </c>
      <c r="I37" s="17">
        <v>642</v>
      </c>
      <c r="J37" s="17" t="s">
        <v>59</v>
      </c>
      <c r="K37" s="17">
        <v>1</v>
      </c>
      <c r="L37" s="17" t="s">
        <v>42</v>
      </c>
      <c r="M37" s="17" t="s">
        <v>43</v>
      </c>
      <c r="N37" s="95">
        <v>864000</v>
      </c>
      <c r="O37" s="17" t="s">
        <v>44</v>
      </c>
      <c r="P37" s="18">
        <v>43831</v>
      </c>
      <c r="Q37" s="18">
        <v>44166</v>
      </c>
      <c r="R37" s="17" t="s">
        <v>45</v>
      </c>
      <c r="S37" s="17" t="s">
        <v>44</v>
      </c>
      <c r="T37" s="17" t="s">
        <v>46</v>
      </c>
    </row>
    <row r="38" spans="1:20" ht="76.5">
      <c r="A38" s="420">
        <v>35</v>
      </c>
      <c r="B38" s="28">
        <v>13</v>
      </c>
      <c r="C38" s="17"/>
      <c r="D38" s="17" t="s">
        <v>116</v>
      </c>
      <c r="E38" s="17"/>
      <c r="F38" s="17" t="s">
        <v>117</v>
      </c>
      <c r="G38" s="1" t="s">
        <v>628</v>
      </c>
      <c r="H38" s="17" t="s">
        <v>40</v>
      </c>
      <c r="I38" s="17">
        <v>642</v>
      </c>
      <c r="J38" s="17" t="s">
        <v>59</v>
      </c>
      <c r="K38" s="17">
        <v>1</v>
      </c>
      <c r="L38" s="17" t="s">
        <v>42</v>
      </c>
      <c r="M38" s="17" t="s">
        <v>43</v>
      </c>
      <c r="N38" s="71">
        <v>1080000</v>
      </c>
      <c r="O38" s="17" t="s">
        <v>44</v>
      </c>
      <c r="P38" s="18">
        <v>43831</v>
      </c>
      <c r="Q38" s="18">
        <v>44166</v>
      </c>
      <c r="R38" s="17" t="s">
        <v>45</v>
      </c>
      <c r="S38" s="17" t="s">
        <v>44</v>
      </c>
      <c r="T38" s="17" t="s">
        <v>46</v>
      </c>
    </row>
    <row r="39" spans="1:20" ht="76.5">
      <c r="A39" s="420">
        <v>36</v>
      </c>
      <c r="B39" s="28">
        <v>14</v>
      </c>
      <c r="C39" s="17"/>
      <c r="D39" s="17" t="s">
        <v>127</v>
      </c>
      <c r="E39" s="17"/>
      <c r="F39" s="17" t="s">
        <v>126</v>
      </c>
      <c r="G39" s="67" t="s">
        <v>629</v>
      </c>
      <c r="H39" s="17" t="s">
        <v>40</v>
      </c>
      <c r="I39" s="17">
        <v>114</v>
      </c>
      <c r="J39" s="17" t="s">
        <v>132</v>
      </c>
      <c r="K39" s="17">
        <v>413</v>
      </c>
      <c r="L39" s="17" t="s">
        <v>42</v>
      </c>
      <c r="M39" s="17" t="s">
        <v>43</v>
      </c>
      <c r="N39" s="65">
        <v>932000</v>
      </c>
      <c r="O39" s="17" t="s">
        <v>44</v>
      </c>
      <c r="P39" s="18">
        <v>43831</v>
      </c>
      <c r="Q39" s="18">
        <v>44166</v>
      </c>
      <c r="R39" s="17" t="s">
        <v>45</v>
      </c>
      <c r="S39" s="17" t="s">
        <v>44</v>
      </c>
      <c r="T39" s="17" t="s">
        <v>46</v>
      </c>
    </row>
    <row r="40" spans="1:20" ht="76.5">
      <c r="A40" s="420">
        <v>37</v>
      </c>
      <c r="B40" s="28">
        <v>15</v>
      </c>
      <c r="C40" s="17"/>
      <c r="D40" s="17" t="s">
        <v>127</v>
      </c>
      <c r="E40" s="17"/>
      <c r="F40" s="17" t="s">
        <v>126</v>
      </c>
      <c r="G40" s="67" t="s">
        <v>629</v>
      </c>
      <c r="H40" s="17" t="s">
        <v>40</v>
      </c>
      <c r="I40" s="17">
        <v>114</v>
      </c>
      <c r="J40" s="17" t="s">
        <v>132</v>
      </c>
      <c r="K40" s="17">
        <v>413</v>
      </c>
      <c r="L40" s="17" t="s">
        <v>42</v>
      </c>
      <c r="M40" s="17" t="s">
        <v>43</v>
      </c>
      <c r="N40" s="65">
        <v>648000</v>
      </c>
      <c r="O40" s="17" t="s">
        <v>44</v>
      </c>
      <c r="P40" s="18">
        <v>43831</v>
      </c>
      <c r="Q40" s="18">
        <v>44166</v>
      </c>
      <c r="R40" s="17" t="s">
        <v>45</v>
      </c>
      <c r="S40" s="17" t="s">
        <v>44</v>
      </c>
      <c r="T40" s="17" t="s">
        <v>46</v>
      </c>
    </row>
    <row r="41" spans="1:20" ht="63.75">
      <c r="A41" s="420">
        <v>38</v>
      </c>
      <c r="B41" s="28">
        <v>16</v>
      </c>
      <c r="C41" s="17"/>
      <c r="D41" s="17" t="s">
        <v>49</v>
      </c>
      <c r="E41" s="17"/>
      <c r="F41" s="17" t="s">
        <v>50</v>
      </c>
      <c r="G41" s="17" t="s">
        <v>51</v>
      </c>
      <c r="H41" s="17" t="s">
        <v>40</v>
      </c>
      <c r="I41" s="17">
        <v>642</v>
      </c>
      <c r="J41" s="17" t="s">
        <v>59</v>
      </c>
      <c r="K41" s="17">
        <v>1</v>
      </c>
      <c r="L41" s="17" t="s">
        <v>42</v>
      </c>
      <c r="M41" s="17" t="s">
        <v>43</v>
      </c>
      <c r="N41" s="65">
        <v>5760000</v>
      </c>
      <c r="O41" s="17" t="s">
        <v>44</v>
      </c>
      <c r="P41" s="18">
        <v>43466</v>
      </c>
      <c r="Q41" s="18">
        <v>43800</v>
      </c>
      <c r="R41" s="17" t="s">
        <v>45</v>
      </c>
      <c r="S41" s="17" t="s">
        <v>44</v>
      </c>
      <c r="T41" s="17" t="s">
        <v>106</v>
      </c>
    </row>
    <row r="42" spans="1:20" ht="63.75">
      <c r="A42" s="420">
        <v>39</v>
      </c>
      <c r="B42" s="28">
        <v>17</v>
      </c>
      <c r="C42" s="17"/>
      <c r="D42" s="17" t="s">
        <v>52</v>
      </c>
      <c r="E42" s="17" t="s">
        <v>38</v>
      </c>
      <c r="F42" s="17" t="s">
        <v>53</v>
      </c>
      <c r="G42" s="17" t="s">
        <v>686</v>
      </c>
      <c r="H42" s="17" t="s">
        <v>40</v>
      </c>
      <c r="I42" s="17">
        <v>642</v>
      </c>
      <c r="J42" s="17" t="s">
        <v>59</v>
      </c>
      <c r="K42" s="17">
        <v>1</v>
      </c>
      <c r="L42" s="17" t="s">
        <v>42</v>
      </c>
      <c r="M42" s="17" t="s">
        <v>43</v>
      </c>
      <c r="N42" s="348">
        <v>588000</v>
      </c>
      <c r="O42" s="17" t="s">
        <v>54</v>
      </c>
      <c r="P42" s="18">
        <v>43831</v>
      </c>
      <c r="Q42" s="18">
        <v>44166</v>
      </c>
      <c r="R42" s="17" t="s">
        <v>45</v>
      </c>
      <c r="S42" s="17" t="s">
        <v>44</v>
      </c>
      <c r="T42" s="17" t="s">
        <v>106</v>
      </c>
    </row>
    <row r="43" spans="1:20" ht="63.75">
      <c r="A43" s="420">
        <v>40</v>
      </c>
      <c r="B43" s="28">
        <v>18</v>
      </c>
      <c r="C43" s="17"/>
      <c r="D43" s="17" t="s">
        <v>52</v>
      </c>
      <c r="E43" s="17" t="s">
        <v>38</v>
      </c>
      <c r="F43" s="17" t="s">
        <v>53</v>
      </c>
      <c r="G43" s="17" t="s">
        <v>686</v>
      </c>
      <c r="H43" s="17" t="s">
        <v>40</v>
      </c>
      <c r="I43" s="17">
        <v>642</v>
      </c>
      <c r="J43" s="17" t="s">
        <v>59</v>
      </c>
      <c r="K43" s="17">
        <v>1</v>
      </c>
      <c r="L43" s="17" t="s">
        <v>42</v>
      </c>
      <c r="M43" s="17" t="s">
        <v>43</v>
      </c>
      <c r="N43" s="348">
        <v>1020000</v>
      </c>
      <c r="O43" s="17" t="s">
        <v>54</v>
      </c>
      <c r="P43" s="18">
        <v>43831</v>
      </c>
      <c r="Q43" s="18">
        <v>44166</v>
      </c>
      <c r="R43" s="17" t="s">
        <v>45</v>
      </c>
      <c r="S43" s="17" t="s">
        <v>44</v>
      </c>
      <c r="T43" s="17" t="s">
        <v>106</v>
      </c>
    </row>
    <row r="44" spans="1:20" ht="63.75">
      <c r="A44" s="420">
        <v>41</v>
      </c>
      <c r="B44" s="28">
        <v>19</v>
      </c>
      <c r="C44" s="17"/>
      <c r="D44" s="17" t="s">
        <v>52</v>
      </c>
      <c r="E44" s="17" t="s">
        <v>38</v>
      </c>
      <c r="F44" s="17" t="s">
        <v>53</v>
      </c>
      <c r="G44" s="17" t="s">
        <v>687</v>
      </c>
      <c r="H44" s="17" t="s">
        <v>40</v>
      </c>
      <c r="I44" s="17">
        <v>642</v>
      </c>
      <c r="J44" s="17" t="s">
        <v>59</v>
      </c>
      <c r="K44" s="17">
        <v>1</v>
      </c>
      <c r="L44" s="17" t="s">
        <v>42</v>
      </c>
      <c r="M44" s="17" t="s">
        <v>43</v>
      </c>
      <c r="N44" s="348">
        <v>708000</v>
      </c>
      <c r="O44" s="17" t="s">
        <v>54</v>
      </c>
      <c r="P44" s="18">
        <v>43831</v>
      </c>
      <c r="Q44" s="18">
        <v>44166</v>
      </c>
      <c r="R44" s="17" t="s">
        <v>45</v>
      </c>
      <c r="S44" s="17" t="s">
        <v>44</v>
      </c>
      <c r="T44" s="17" t="s">
        <v>106</v>
      </c>
    </row>
    <row r="45" spans="1:20" ht="63.75">
      <c r="A45" s="420">
        <v>42</v>
      </c>
      <c r="B45" s="28">
        <v>20</v>
      </c>
      <c r="C45" s="17"/>
      <c r="D45" s="17" t="s">
        <v>52</v>
      </c>
      <c r="E45" s="17" t="s">
        <v>38</v>
      </c>
      <c r="F45" s="17" t="s">
        <v>53</v>
      </c>
      <c r="G45" s="17" t="s">
        <v>688</v>
      </c>
      <c r="H45" s="17" t="s">
        <v>118</v>
      </c>
      <c r="I45" s="17">
        <v>642</v>
      </c>
      <c r="J45" s="17" t="s">
        <v>59</v>
      </c>
      <c r="K45" s="17">
        <v>1</v>
      </c>
      <c r="L45" s="17" t="s">
        <v>42</v>
      </c>
      <c r="M45" s="17" t="s">
        <v>43</v>
      </c>
      <c r="N45" s="406">
        <f>6264000/1.2</f>
        <v>5220000</v>
      </c>
      <c r="O45" s="17" t="s">
        <v>54</v>
      </c>
      <c r="P45" s="18">
        <v>43831</v>
      </c>
      <c r="Q45" s="18">
        <v>44166</v>
      </c>
      <c r="R45" s="17" t="s">
        <v>45</v>
      </c>
      <c r="S45" s="17" t="s">
        <v>44</v>
      </c>
      <c r="T45" s="17" t="s">
        <v>106</v>
      </c>
    </row>
    <row r="46" spans="1:20" ht="76.5">
      <c r="A46" s="420">
        <v>43</v>
      </c>
      <c r="B46" s="28">
        <v>21</v>
      </c>
      <c r="C46" s="17"/>
      <c r="D46" s="17" t="s">
        <v>56</v>
      </c>
      <c r="E46" s="17"/>
      <c r="F46" s="17" t="s">
        <v>57</v>
      </c>
      <c r="G46" s="17" t="s">
        <v>689</v>
      </c>
      <c r="H46" s="17" t="s">
        <v>40</v>
      </c>
      <c r="I46" s="17">
        <v>642</v>
      </c>
      <c r="J46" s="17" t="s">
        <v>59</v>
      </c>
      <c r="K46" s="17">
        <v>1</v>
      </c>
      <c r="L46" s="17" t="s">
        <v>42</v>
      </c>
      <c r="M46" s="17" t="s">
        <v>43</v>
      </c>
      <c r="N46" s="23">
        <v>2160000</v>
      </c>
      <c r="O46" s="17" t="s">
        <v>60</v>
      </c>
      <c r="P46" s="18">
        <v>43831</v>
      </c>
      <c r="Q46" s="18">
        <v>44166</v>
      </c>
      <c r="R46" s="17" t="s">
        <v>45</v>
      </c>
      <c r="S46" s="17" t="s">
        <v>44</v>
      </c>
      <c r="T46" s="17" t="s">
        <v>46</v>
      </c>
    </row>
    <row r="47" spans="1:20" ht="63.75">
      <c r="A47" s="420">
        <v>44</v>
      </c>
      <c r="B47" s="28">
        <v>22</v>
      </c>
      <c r="C47" s="17"/>
      <c r="D47" s="17" t="s">
        <v>62</v>
      </c>
      <c r="E47" s="17"/>
      <c r="F47" s="17" t="s">
        <v>63</v>
      </c>
      <c r="G47" s="17" t="s">
        <v>690</v>
      </c>
      <c r="H47" s="17" t="s">
        <v>40</v>
      </c>
      <c r="I47" s="17">
        <v>642</v>
      </c>
      <c r="J47" s="17" t="s">
        <v>59</v>
      </c>
      <c r="K47" s="17">
        <v>1</v>
      </c>
      <c r="L47" s="17" t="s">
        <v>42</v>
      </c>
      <c r="M47" s="17" t="s">
        <v>43</v>
      </c>
      <c r="N47" s="69">
        <v>9840000</v>
      </c>
      <c r="O47" s="17" t="s">
        <v>54</v>
      </c>
      <c r="P47" s="18">
        <v>43831</v>
      </c>
      <c r="Q47" s="18">
        <v>44166</v>
      </c>
      <c r="R47" s="17" t="s">
        <v>45</v>
      </c>
      <c r="S47" s="17" t="s">
        <v>44</v>
      </c>
      <c r="T47" s="17" t="s">
        <v>106</v>
      </c>
    </row>
    <row r="48" spans="1:20" ht="63.75">
      <c r="A48" s="420">
        <v>45</v>
      </c>
      <c r="B48" s="28">
        <v>23</v>
      </c>
      <c r="C48" s="17"/>
      <c r="D48" s="17" t="s">
        <v>62</v>
      </c>
      <c r="E48" s="17"/>
      <c r="F48" s="17" t="s">
        <v>63</v>
      </c>
      <c r="G48" s="17" t="s">
        <v>690</v>
      </c>
      <c r="H48" s="17" t="s">
        <v>40</v>
      </c>
      <c r="I48" s="17">
        <v>642</v>
      </c>
      <c r="J48" s="17" t="s">
        <v>59</v>
      </c>
      <c r="K48" s="17">
        <v>1</v>
      </c>
      <c r="L48" s="17" t="s">
        <v>42</v>
      </c>
      <c r="M48" s="17" t="s">
        <v>43</v>
      </c>
      <c r="N48" s="349">
        <v>1680000</v>
      </c>
      <c r="O48" s="17" t="s">
        <v>54</v>
      </c>
      <c r="P48" s="18">
        <v>43831</v>
      </c>
      <c r="Q48" s="18">
        <v>44166</v>
      </c>
      <c r="R48" s="17" t="s">
        <v>45</v>
      </c>
      <c r="S48" s="17" t="s">
        <v>44</v>
      </c>
      <c r="T48" s="17" t="s">
        <v>106</v>
      </c>
    </row>
    <row r="49" spans="1:20" ht="63.75">
      <c r="A49" s="420">
        <v>46</v>
      </c>
      <c r="B49" s="28">
        <v>24</v>
      </c>
      <c r="C49" s="17"/>
      <c r="D49" s="17" t="s">
        <v>62</v>
      </c>
      <c r="E49" s="17"/>
      <c r="F49" s="17" t="s">
        <v>63</v>
      </c>
      <c r="G49" s="17" t="s">
        <v>690</v>
      </c>
      <c r="H49" s="17" t="s">
        <v>40</v>
      </c>
      <c r="I49" s="17">
        <v>642</v>
      </c>
      <c r="J49" s="17" t="s">
        <v>59</v>
      </c>
      <c r="K49" s="17">
        <v>1</v>
      </c>
      <c r="L49" s="17" t="s">
        <v>42</v>
      </c>
      <c r="M49" s="17" t="s">
        <v>43</v>
      </c>
      <c r="N49" s="69">
        <v>13600600</v>
      </c>
      <c r="O49" s="17" t="s">
        <v>54</v>
      </c>
      <c r="P49" s="18">
        <v>43831</v>
      </c>
      <c r="Q49" s="18">
        <v>44166</v>
      </c>
      <c r="R49" s="17" t="s">
        <v>45</v>
      </c>
      <c r="S49" s="17" t="s">
        <v>44</v>
      </c>
      <c r="T49" s="17" t="s">
        <v>106</v>
      </c>
    </row>
    <row r="50" spans="1:20" ht="70.5" customHeight="1">
      <c r="A50" s="420">
        <v>47</v>
      </c>
      <c r="B50" s="28">
        <v>25</v>
      </c>
      <c r="C50" s="17"/>
      <c r="D50" s="17" t="s">
        <v>56</v>
      </c>
      <c r="E50" s="17"/>
      <c r="F50" s="17" t="s">
        <v>110</v>
      </c>
      <c r="G50" s="17" t="s">
        <v>691</v>
      </c>
      <c r="H50" s="17" t="s">
        <v>40</v>
      </c>
      <c r="I50" s="17">
        <v>642</v>
      </c>
      <c r="J50" s="17" t="s">
        <v>59</v>
      </c>
      <c r="K50" s="17">
        <v>1</v>
      </c>
      <c r="L50" s="17" t="s">
        <v>42</v>
      </c>
      <c r="M50" s="17" t="s">
        <v>43</v>
      </c>
      <c r="N50" s="349">
        <v>2220000</v>
      </c>
      <c r="O50" s="17" t="s">
        <v>54</v>
      </c>
      <c r="P50" s="18">
        <v>43831</v>
      </c>
      <c r="Q50" s="18">
        <v>44166</v>
      </c>
      <c r="R50" s="17" t="s">
        <v>45</v>
      </c>
      <c r="S50" s="17" t="s">
        <v>44</v>
      </c>
      <c r="T50" s="17" t="s">
        <v>106</v>
      </c>
    </row>
    <row r="51" spans="1:20" ht="63.75">
      <c r="A51" s="420">
        <v>48</v>
      </c>
      <c r="B51" s="28">
        <v>26</v>
      </c>
      <c r="C51" s="17" t="s">
        <v>38</v>
      </c>
      <c r="D51" s="17" t="s">
        <v>65</v>
      </c>
      <c r="E51" s="17" t="s">
        <v>38</v>
      </c>
      <c r="F51" s="17" t="s">
        <v>111</v>
      </c>
      <c r="G51" s="17" t="s">
        <v>692</v>
      </c>
      <c r="H51" s="17" t="s">
        <v>40</v>
      </c>
      <c r="I51" s="17" t="s">
        <v>58</v>
      </c>
      <c r="J51" s="17" t="s">
        <v>59</v>
      </c>
      <c r="K51" s="17" t="s">
        <v>37</v>
      </c>
      <c r="L51" s="17" t="s">
        <v>42</v>
      </c>
      <c r="M51" s="17" t="s">
        <v>43</v>
      </c>
      <c r="N51" s="349">
        <v>6100800</v>
      </c>
      <c r="O51" s="17" t="s">
        <v>54</v>
      </c>
      <c r="P51" s="18">
        <v>43831</v>
      </c>
      <c r="Q51" s="18">
        <v>44166</v>
      </c>
      <c r="R51" s="17" t="s">
        <v>45</v>
      </c>
      <c r="S51" s="17" t="s">
        <v>44</v>
      </c>
      <c r="T51" s="17" t="s">
        <v>106</v>
      </c>
    </row>
    <row r="52" spans="1:20" ht="63.75">
      <c r="A52" s="420">
        <v>49</v>
      </c>
      <c r="B52" s="28">
        <v>27</v>
      </c>
      <c r="C52" s="17"/>
      <c r="D52" s="17" t="s">
        <v>65</v>
      </c>
      <c r="E52" s="17" t="s">
        <v>38</v>
      </c>
      <c r="F52" s="17" t="s">
        <v>111</v>
      </c>
      <c r="G52" s="17" t="s">
        <v>692</v>
      </c>
      <c r="H52" s="17" t="s">
        <v>40</v>
      </c>
      <c r="I52" s="17" t="s">
        <v>58</v>
      </c>
      <c r="J52" s="17" t="s">
        <v>59</v>
      </c>
      <c r="K52" s="17" t="s">
        <v>37</v>
      </c>
      <c r="L52" s="17" t="s">
        <v>42</v>
      </c>
      <c r="M52" s="17" t="s">
        <v>43</v>
      </c>
      <c r="N52" s="349">
        <v>2563200</v>
      </c>
      <c r="O52" s="17" t="s">
        <v>54</v>
      </c>
      <c r="P52" s="18">
        <v>43831</v>
      </c>
      <c r="Q52" s="18">
        <v>44166</v>
      </c>
      <c r="R52" s="17" t="s">
        <v>45</v>
      </c>
      <c r="S52" s="17" t="s">
        <v>44</v>
      </c>
      <c r="T52" s="17" t="s">
        <v>106</v>
      </c>
    </row>
    <row r="53" spans="1:20" ht="63.75">
      <c r="A53" s="420">
        <v>50</v>
      </c>
      <c r="B53" s="28">
        <v>28</v>
      </c>
      <c r="C53" s="17"/>
      <c r="D53" s="17" t="s">
        <v>66</v>
      </c>
      <c r="E53" s="17" t="s">
        <v>38</v>
      </c>
      <c r="F53" s="17" t="s">
        <v>67</v>
      </c>
      <c r="G53" s="17" t="s">
        <v>68</v>
      </c>
      <c r="I53" s="17">
        <v>642</v>
      </c>
      <c r="J53" s="17" t="s">
        <v>59</v>
      </c>
      <c r="K53" s="17">
        <v>1</v>
      </c>
      <c r="L53" s="17" t="s">
        <v>42</v>
      </c>
      <c r="M53" s="17" t="s">
        <v>43</v>
      </c>
      <c r="N53" s="350">
        <v>3000000</v>
      </c>
      <c r="O53" s="17" t="s">
        <v>54</v>
      </c>
      <c r="P53" s="18">
        <v>44013</v>
      </c>
      <c r="Q53" s="18">
        <v>44166</v>
      </c>
      <c r="R53" s="35" t="s">
        <v>604</v>
      </c>
      <c r="S53" s="17" t="s">
        <v>54</v>
      </c>
      <c r="T53" s="17" t="s">
        <v>106</v>
      </c>
    </row>
    <row r="54" spans="1:20" ht="63.75">
      <c r="A54" s="420">
        <v>51</v>
      </c>
      <c r="B54" s="28">
        <v>29</v>
      </c>
      <c r="C54" s="17"/>
      <c r="D54" s="17" t="s">
        <v>109</v>
      </c>
      <c r="E54" s="17"/>
      <c r="F54" s="17" t="s">
        <v>108</v>
      </c>
      <c r="G54" s="17" t="s">
        <v>69</v>
      </c>
      <c r="H54" s="17" t="s">
        <v>118</v>
      </c>
      <c r="I54" s="17">
        <v>642</v>
      </c>
      <c r="J54" s="17" t="s">
        <v>59</v>
      </c>
      <c r="K54" s="17">
        <v>1</v>
      </c>
      <c r="L54" s="17" t="s">
        <v>42</v>
      </c>
      <c r="M54" s="17" t="s">
        <v>43</v>
      </c>
      <c r="N54" s="350">
        <v>720000</v>
      </c>
      <c r="O54" s="17" t="s">
        <v>54</v>
      </c>
      <c r="P54" s="18">
        <v>44166</v>
      </c>
      <c r="Q54" s="18">
        <v>44531</v>
      </c>
      <c r="R54" s="35" t="s">
        <v>604</v>
      </c>
      <c r="S54" s="17" t="s">
        <v>54</v>
      </c>
      <c r="T54" s="17" t="s">
        <v>106</v>
      </c>
    </row>
    <row r="55" spans="1:20" ht="63.75">
      <c r="A55" s="420">
        <v>52</v>
      </c>
      <c r="B55" s="28">
        <v>30</v>
      </c>
      <c r="C55" s="17"/>
      <c r="D55" s="17" t="s">
        <v>90</v>
      </c>
      <c r="E55" s="17" t="s">
        <v>38</v>
      </c>
      <c r="F55" s="17" t="s">
        <v>90</v>
      </c>
      <c r="G55" s="17" t="s">
        <v>91</v>
      </c>
      <c r="H55" s="17" t="s">
        <v>92</v>
      </c>
      <c r="I55" s="17" t="s">
        <v>58</v>
      </c>
      <c r="J55" s="17" t="s">
        <v>59</v>
      </c>
      <c r="K55" s="17">
        <v>1</v>
      </c>
      <c r="L55" s="17" t="s">
        <v>42</v>
      </c>
      <c r="M55" s="17" t="s">
        <v>43</v>
      </c>
      <c r="N55" s="350">
        <v>3500000</v>
      </c>
      <c r="O55" s="17" t="s">
        <v>54</v>
      </c>
      <c r="P55" s="18">
        <v>44166</v>
      </c>
      <c r="Q55" s="18">
        <v>44531</v>
      </c>
      <c r="R55" s="35" t="s">
        <v>605</v>
      </c>
      <c r="S55" s="17" t="s">
        <v>54</v>
      </c>
      <c r="T55" s="17" t="s">
        <v>106</v>
      </c>
    </row>
    <row r="56" spans="1:20" ht="63.75">
      <c r="A56" s="420">
        <v>53</v>
      </c>
      <c r="B56" s="28">
        <v>31</v>
      </c>
      <c r="C56" s="17"/>
      <c r="D56" s="17" t="s">
        <v>70</v>
      </c>
      <c r="E56" s="17"/>
      <c r="F56" s="17" t="s">
        <v>70</v>
      </c>
      <c r="G56" s="17" t="s">
        <v>72</v>
      </c>
      <c r="H56" s="17" t="s">
        <v>118</v>
      </c>
      <c r="I56" s="17">
        <v>642</v>
      </c>
      <c r="J56" s="17" t="s">
        <v>59</v>
      </c>
      <c r="K56" s="17">
        <v>1</v>
      </c>
      <c r="L56" s="17" t="s">
        <v>42</v>
      </c>
      <c r="M56" s="17" t="s">
        <v>43</v>
      </c>
      <c r="N56" s="350">
        <v>1640000</v>
      </c>
      <c r="O56" s="17" t="s">
        <v>54</v>
      </c>
      <c r="P56" s="18">
        <v>43862</v>
      </c>
      <c r="Q56" s="18">
        <v>43922</v>
      </c>
      <c r="R56" s="35" t="s">
        <v>605</v>
      </c>
      <c r="S56" s="17" t="s">
        <v>54</v>
      </c>
      <c r="T56" s="17" t="s">
        <v>106</v>
      </c>
    </row>
    <row r="57" spans="1:20" ht="63.75">
      <c r="A57" s="420">
        <v>54</v>
      </c>
      <c r="B57" s="28">
        <v>32</v>
      </c>
      <c r="C57" s="17"/>
      <c r="D57" s="302" t="s">
        <v>90</v>
      </c>
      <c r="E57" s="302"/>
      <c r="F57" s="302" t="s">
        <v>90</v>
      </c>
      <c r="G57" s="17" t="s">
        <v>124</v>
      </c>
      <c r="H57" s="17" t="s">
        <v>118</v>
      </c>
      <c r="I57" s="17"/>
      <c r="J57" s="17"/>
      <c r="K57" s="17"/>
      <c r="L57" s="17" t="s">
        <v>42</v>
      </c>
      <c r="M57" s="17" t="s">
        <v>43</v>
      </c>
      <c r="N57" s="350">
        <v>270000</v>
      </c>
      <c r="O57" s="17" t="s">
        <v>82</v>
      </c>
      <c r="P57" s="18">
        <v>44044</v>
      </c>
      <c r="Q57" s="18">
        <v>44075</v>
      </c>
      <c r="R57" s="35" t="s">
        <v>605</v>
      </c>
      <c r="S57" s="17" t="s">
        <v>54</v>
      </c>
      <c r="T57" s="17" t="s">
        <v>106</v>
      </c>
    </row>
    <row r="58" spans="1:20" ht="63.75">
      <c r="A58" s="420">
        <v>55</v>
      </c>
      <c r="B58" s="28">
        <v>33</v>
      </c>
      <c r="C58" s="17"/>
      <c r="D58" s="302" t="s">
        <v>90</v>
      </c>
      <c r="E58" s="302"/>
      <c r="F58" s="302" t="s">
        <v>90</v>
      </c>
      <c r="G58" s="17" t="s">
        <v>630</v>
      </c>
      <c r="H58" s="17" t="s">
        <v>118</v>
      </c>
      <c r="I58" s="17"/>
      <c r="J58" s="17"/>
      <c r="K58" s="17"/>
      <c r="L58" s="17" t="s">
        <v>42</v>
      </c>
      <c r="M58" s="17" t="s">
        <v>43</v>
      </c>
      <c r="N58" s="350">
        <v>180000</v>
      </c>
      <c r="O58" s="17" t="s">
        <v>82</v>
      </c>
      <c r="P58" s="18">
        <v>44044</v>
      </c>
      <c r="Q58" s="18">
        <v>44105</v>
      </c>
      <c r="R58" s="35" t="s">
        <v>605</v>
      </c>
      <c r="S58" s="17" t="s">
        <v>54</v>
      </c>
      <c r="T58" s="17" t="s">
        <v>106</v>
      </c>
    </row>
    <row r="59" spans="1:20" ht="66" customHeight="1">
      <c r="A59" s="420">
        <v>56</v>
      </c>
      <c r="B59" s="28">
        <v>34</v>
      </c>
      <c r="C59" s="17"/>
      <c r="D59" s="17" t="s">
        <v>73</v>
      </c>
      <c r="E59" s="17"/>
      <c r="F59" s="17" t="s">
        <v>90</v>
      </c>
      <c r="G59" s="17" t="s">
        <v>74</v>
      </c>
      <c r="H59" s="17" t="s">
        <v>118</v>
      </c>
      <c r="I59" s="17">
        <v>642</v>
      </c>
      <c r="J59" s="17" t="s">
        <v>59</v>
      </c>
      <c r="K59" s="17">
        <v>1</v>
      </c>
      <c r="L59" s="17" t="s">
        <v>42</v>
      </c>
      <c r="M59" s="17" t="s">
        <v>43</v>
      </c>
      <c r="N59" s="405">
        <v>1200000</v>
      </c>
      <c r="O59" s="17" t="s">
        <v>54</v>
      </c>
      <c r="P59" s="18">
        <v>43862</v>
      </c>
      <c r="Q59" s="18">
        <v>44166</v>
      </c>
      <c r="R59" s="35" t="s">
        <v>605</v>
      </c>
      <c r="S59" s="17" t="s">
        <v>54</v>
      </c>
      <c r="T59" s="17" t="s">
        <v>106</v>
      </c>
    </row>
    <row r="60" spans="1:20" ht="64.5" customHeight="1">
      <c r="A60" s="420">
        <v>57</v>
      </c>
      <c r="B60" s="28">
        <v>35</v>
      </c>
      <c r="C60" s="17"/>
      <c r="D60" s="17" t="s">
        <v>146</v>
      </c>
      <c r="E60" s="17"/>
      <c r="F60" s="17" t="s">
        <v>145</v>
      </c>
      <c r="G60" s="17" t="s">
        <v>631</v>
      </c>
      <c r="H60" s="17" t="s">
        <v>40</v>
      </c>
      <c r="I60" s="17">
        <v>642</v>
      </c>
      <c r="J60" s="17" t="s">
        <v>59</v>
      </c>
      <c r="K60" s="17">
        <v>1</v>
      </c>
      <c r="L60" s="17" t="s">
        <v>42</v>
      </c>
      <c r="M60" s="17" t="s">
        <v>43</v>
      </c>
      <c r="N60" s="23">
        <v>1650000</v>
      </c>
      <c r="O60" s="17" t="s">
        <v>44</v>
      </c>
      <c r="P60" s="18">
        <v>44075</v>
      </c>
      <c r="Q60" s="18">
        <v>44440</v>
      </c>
      <c r="R60" s="17" t="s">
        <v>45</v>
      </c>
      <c r="S60" s="17" t="s">
        <v>44</v>
      </c>
      <c r="T60" s="17" t="s">
        <v>106</v>
      </c>
    </row>
    <row r="61" spans="1:20" ht="63.75">
      <c r="A61" s="420">
        <v>58</v>
      </c>
      <c r="B61" s="28">
        <v>36</v>
      </c>
      <c r="C61" s="17"/>
      <c r="D61" s="17" t="s">
        <v>146</v>
      </c>
      <c r="E61" s="17"/>
      <c r="F61" s="17" t="s">
        <v>145</v>
      </c>
      <c r="G61" s="17" t="s">
        <v>631</v>
      </c>
      <c r="H61" s="17" t="s">
        <v>40</v>
      </c>
      <c r="I61" s="17">
        <v>642</v>
      </c>
      <c r="J61" s="17" t="s">
        <v>59</v>
      </c>
      <c r="K61" s="17">
        <v>1</v>
      </c>
      <c r="L61" s="17" t="s">
        <v>42</v>
      </c>
      <c r="M61" s="17" t="s">
        <v>43</v>
      </c>
      <c r="N61" s="23">
        <v>785000</v>
      </c>
      <c r="O61" s="17" t="s">
        <v>44</v>
      </c>
      <c r="P61" s="18">
        <v>44013</v>
      </c>
      <c r="Q61" s="18">
        <v>44348</v>
      </c>
      <c r="R61" s="17" t="s">
        <v>45</v>
      </c>
      <c r="S61" s="17" t="s">
        <v>44</v>
      </c>
      <c r="T61" s="17" t="s">
        <v>106</v>
      </c>
    </row>
    <row r="62" spans="1:20" ht="63.75">
      <c r="A62" s="420">
        <v>59</v>
      </c>
      <c r="B62" s="28">
        <v>37</v>
      </c>
      <c r="C62" s="17"/>
      <c r="D62" s="17" t="s">
        <v>146</v>
      </c>
      <c r="E62" s="17"/>
      <c r="F62" s="17" t="s">
        <v>145</v>
      </c>
      <c r="G62" s="17" t="s">
        <v>631</v>
      </c>
      <c r="H62" s="17" t="s">
        <v>40</v>
      </c>
      <c r="I62" s="17">
        <v>642</v>
      </c>
      <c r="J62" s="17" t="s">
        <v>59</v>
      </c>
      <c r="K62" s="17">
        <v>1</v>
      </c>
      <c r="L62" s="17" t="s">
        <v>42</v>
      </c>
      <c r="M62" s="17" t="s">
        <v>43</v>
      </c>
      <c r="N62" s="318">
        <v>3512000</v>
      </c>
      <c r="O62" s="17" t="s">
        <v>54</v>
      </c>
      <c r="P62" s="18">
        <v>43952</v>
      </c>
      <c r="Q62" s="18">
        <v>44287</v>
      </c>
      <c r="R62" s="17" t="s">
        <v>45</v>
      </c>
      <c r="S62" s="17" t="s">
        <v>44</v>
      </c>
      <c r="T62" s="17" t="s">
        <v>106</v>
      </c>
    </row>
    <row r="63" spans="1:20" ht="63.75">
      <c r="A63" s="420">
        <v>60</v>
      </c>
      <c r="B63" s="28">
        <v>38</v>
      </c>
      <c r="C63" s="17"/>
      <c r="D63" s="17" t="s">
        <v>146</v>
      </c>
      <c r="E63" s="17"/>
      <c r="F63" s="17" t="s">
        <v>145</v>
      </c>
      <c r="G63" s="17" t="s">
        <v>631</v>
      </c>
      <c r="H63" s="17" t="s">
        <v>40</v>
      </c>
      <c r="I63" s="17">
        <v>642</v>
      </c>
      <c r="J63" s="17" t="s">
        <v>59</v>
      </c>
      <c r="K63" s="17">
        <v>1</v>
      </c>
      <c r="L63" s="17" t="s">
        <v>42</v>
      </c>
      <c r="M63" s="17" t="s">
        <v>43</v>
      </c>
      <c r="N63" s="318">
        <v>695000</v>
      </c>
      <c r="O63" s="17" t="s">
        <v>54</v>
      </c>
      <c r="P63" s="18">
        <v>43952</v>
      </c>
      <c r="Q63" s="18">
        <v>44287</v>
      </c>
      <c r="R63" s="17" t="s">
        <v>45</v>
      </c>
      <c r="S63" s="17" t="s">
        <v>44</v>
      </c>
      <c r="T63" s="17" t="s">
        <v>106</v>
      </c>
    </row>
    <row r="64" spans="1:20" ht="63.75">
      <c r="A64" s="420">
        <v>61</v>
      </c>
      <c r="B64" s="28">
        <v>39</v>
      </c>
      <c r="C64" s="17"/>
      <c r="D64" s="17" t="s">
        <v>146</v>
      </c>
      <c r="E64" s="17"/>
      <c r="F64" s="17" t="s">
        <v>145</v>
      </c>
      <c r="G64" s="17" t="s">
        <v>631</v>
      </c>
      <c r="H64" s="17" t="s">
        <v>40</v>
      </c>
      <c r="I64" s="17">
        <v>642</v>
      </c>
      <c r="J64" s="17" t="s">
        <v>59</v>
      </c>
      <c r="K64" s="17">
        <v>1</v>
      </c>
      <c r="L64" s="17" t="s">
        <v>42</v>
      </c>
      <c r="M64" s="31" t="s">
        <v>43</v>
      </c>
      <c r="N64" s="70">
        <v>2141200</v>
      </c>
      <c r="O64" s="28" t="s">
        <v>44</v>
      </c>
      <c r="P64" s="2">
        <v>43891</v>
      </c>
      <c r="Q64" s="2">
        <v>44197</v>
      </c>
      <c r="R64" s="17" t="s">
        <v>45</v>
      </c>
      <c r="S64" s="17" t="s">
        <v>44</v>
      </c>
      <c r="T64" s="17" t="s">
        <v>106</v>
      </c>
    </row>
    <row r="65" spans="1:20" ht="63.75">
      <c r="A65" s="420">
        <v>62</v>
      </c>
      <c r="B65" s="28">
        <v>40</v>
      </c>
      <c r="C65" s="17"/>
      <c r="D65" s="17" t="s">
        <v>146</v>
      </c>
      <c r="E65" s="17"/>
      <c r="F65" s="17" t="s">
        <v>145</v>
      </c>
      <c r="G65" s="17" t="s">
        <v>631</v>
      </c>
      <c r="H65" s="17" t="s">
        <v>40</v>
      </c>
      <c r="I65" s="17">
        <v>642</v>
      </c>
      <c r="J65" s="17" t="s">
        <v>59</v>
      </c>
      <c r="K65" s="17">
        <v>1</v>
      </c>
      <c r="L65" s="17" t="s">
        <v>42</v>
      </c>
      <c r="M65" s="31" t="s">
        <v>43</v>
      </c>
      <c r="N65" s="70">
        <v>627100</v>
      </c>
      <c r="O65" s="28" t="s">
        <v>44</v>
      </c>
      <c r="P65" s="2">
        <v>43831</v>
      </c>
      <c r="Q65" s="2">
        <v>44136</v>
      </c>
      <c r="R65" s="17" t="s">
        <v>45</v>
      </c>
      <c r="S65" s="17" t="s">
        <v>44</v>
      </c>
      <c r="T65" s="17" t="s">
        <v>106</v>
      </c>
    </row>
    <row r="66" spans="1:20" ht="63.75">
      <c r="A66" s="420">
        <v>63</v>
      </c>
      <c r="B66" s="28">
        <v>41</v>
      </c>
      <c r="C66" s="17"/>
      <c r="D66" s="17" t="s">
        <v>146</v>
      </c>
      <c r="E66" s="17"/>
      <c r="F66" s="17" t="s">
        <v>145</v>
      </c>
      <c r="G66" s="17" t="s">
        <v>75</v>
      </c>
      <c r="H66" s="17" t="s">
        <v>40</v>
      </c>
      <c r="I66" s="17">
        <v>642</v>
      </c>
      <c r="J66" s="17" t="s">
        <v>59</v>
      </c>
      <c r="K66" s="17">
        <v>1</v>
      </c>
      <c r="L66" s="17" t="s">
        <v>42</v>
      </c>
      <c r="M66" s="17" t="s">
        <v>43</v>
      </c>
      <c r="N66" s="234">
        <v>4800000</v>
      </c>
      <c r="O66" s="17" t="s">
        <v>44</v>
      </c>
      <c r="P66" s="18">
        <v>43831</v>
      </c>
      <c r="Q66" s="18">
        <v>44166</v>
      </c>
      <c r="R66" s="17" t="s">
        <v>45</v>
      </c>
      <c r="S66" s="17" t="s">
        <v>44</v>
      </c>
      <c r="T66" s="17" t="s">
        <v>106</v>
      </c>
    </row>
    <row r="67" spans="1:20" ht="63.75">
      <c r="A67" s="420">
        <v>64</v>
      </c>
      <c r="B67" s="28">
        <v>42</v>
      </c>
      <c r="C67" s="17"/>
      <c r="D67" s="17" t="s">
        <v>146</v>
      </c>
      <c r="E67" s="17"/>
      <c r="F67" s="17" t="s">
        <v>145</v>
      </c>
      <c r="G67" s="17" t="s">
        <v>631</v>
      </c>
      <c r="H67" s="17" t="s">
        <v>40</v>
      </c>
      <c r="I67" s="17">
        <v>642</v>
      </c>
      <c r="J67" s="17" t="s">
        <v>59</v>
      </c>
      <c r="K67" s="17">
        <v>1</v>
      </c>
      <c r="L67" s="17" t="s">
        <v>42</v>
      </c>
      <c r="M67" s="17" t="s">
        <v>43</v>
      </c>
      <c r="N67" s="234">
        <v>2530000</v>
      </c>
      <c r="O67" s="17" t="s">
        <v>44</v>
      </c>
      <c r="P67" s="18">
        <v>44105</v>
      </c>
      <c r="Q67" s="18">
        <v>44470</v>
      </c>
      <c r="R67" s="17" t="s">
        <v>45</v>
      </c>
      <c r="S67" s="17" t="s">
        <v>44</v>
      </c>
      <c r="T67" s="17" t="s">
        <v>106</v>
      </c>
    </row>
    <row r="68" spans="1:20" ht="63.75">
      <c r="A68" s="420">
        <v>65</v>
      </c>
      <c r="B68" s="28">
        <v>43</v>
      </c>
      <c r="C68" s="17"/>
      <c r="D68" s="17" t="s">
        <v>146</v>
      </c>
      <c r="E68" s="17"/>
      <c r="F68" s="17" t="s">
        <v>145</v>
      </c>
      <c r="G68" s="17" t="s">
        <v>631</v>
      </c>
      <c r="H68" s="17" t="s">
        <v>40</v>
      </c>
      <c r="I68" s="17">
        <v>642</v>
      </c>
      <c r="J68" s="17" t="s">
        <v>59</v>
      </c>
      <c r="K68" s="17">
        <v>1</v>
      </c>
      <c r="L68" s="17" t="s">
        <v>42</v>
      </c>
      <c r="M68" s="17" t="s">
        <v>43</v>
      </c>
      <c r="N68" s="351">
        <v>1440000</v>
      </c>
      <c r="O68" s="21" t="s">
        <v>54</v>
      </c>
      <c r="P68" s="18">
        <v>44136</v>
      </c>
      <c r="Q68" s="18">
        <v>44440</v>
      </c>
      <c r="R68" s="17" t="s">
        <v>45</v>
      </c>
      <c r="S68" s="17" t="s">
        <v>44</v>
      </c>
      <c r="T68" s="17" t="s">
        <v>106</v>
      </c>
    </row>
    <row r="69" spans="1:20" ht="63.75">
      <c r="A69" s="420">
        <v>66</v>
      </c>
      <c r="B69" s="28">
        <v>44</v>
      </c>
      <c r="C69" s="17"/>
      <c r="D69" s="17" t="s">
        <v>146</v>
      </c>
      <c r="E69" s="17"/>
      <c r="F69" s="17" t="s">
        <v>145</v>
      </c>
      <c r="G69" s="17" t="s">
        <v>75</v>
      </c>
      <c r="H69" s="17" t="s">
        <v>40</v>
      </c>
      <c r="I69" s="17">
        <v>642</v>
      </c>
      <c r="J69" s="17" t="s">
        <v>59</v>
      </c>
      <c r="K69" s="17">
        <v>1</v>
      </c>
      <c r="L69" s="17" t="s">
        <v>42</v>
      </c>
      <c r="M69" s="17" t="s">
        <v>43</v>
      </c>
      <c r="N69" s="234">
        <v>3312000</v>
      </c>
      <c r="O69" s="21" t="s">
        <v>60</v>
      </c>
      <c r="P69" s="18">
        <v>44136</v>
      </c>
      <c r="Q69" s="18">
        <v>44440</v>
      </c>
      <c r="R69" s="17" t="s">
        <v>45</v>
      </c>
      <c r="S69" s="17" t="s">
        <v>44</v>
      </c>
      <c r="T69" s="17" t="s">
        <v>106</v>
      </c>
    </row>
    <row r="70" spans="1:20" ht="63.75">
      <c r="A70" s="420">
        <v>67</v>
      </c>
      <c r="B70" s="28">
        <v>45</v>
      </c>
      <c r="C70" s="17"/>
      <c r="D70" s="17" t="s">
        <v>76</v>
      </c>
      <c r="E70" s="17" t="s">
        <v>38</v>
      </c>
      <c r="F70" s="17" t="s">
        <v>77</v>
      </c>
      <c r="G70" s="303" t="s">
        <v>632</v>
      </c>
      <c r="H70" s="17" t="s">
        <v>118</v>
      </c>
      <c r="I70" s="17">
        <v>642</v>
      </c>
      <c r="J70" s="17" t="s">
        <v>59</v>
      </c>
      <c r="K70" s="17">
        <v>1</v>
      </c>
      <c r="L70" s="17" t="s">
        <v>42</v>
      </c>
      <c r="M70" s="17" t="s">
        <v>43</v>
      </c>
      <c r="N70" s="350">
        <v>700000</v>
      </c>
      <c r="O70" s="17" t="s">
        <v>54</v>
      </c>
      <c r="P70" s="18">
        <v>44044</v>
      </c>
      <c r="Q70" s="18">
        <v>44075</v>
      </c>
      <c r="R70" s="35" t="s">
        <v>605</v>
      </c>
      <c r="S70" s="17" t="s">
        <v>54</v>
      </c>
      <c r="T70" s="17" t="s">
        <v>106</v>
      </c>
    </row>
    <row r="71" spans="1:20" ht="63.75">
      <c r="A71" s="420">
        <v>68</v>
      </c>
      <c r="B71" s="28">
        <v>46</v>
      </c>
      <c r="C71" s="17"/>
      <c r="D71" s="17" t="s">
        <v>76</v>
      </c>
      <c r="E71" s="17" t="s">
        <v>38</v>
      </c>
      <c r="F71" s="17" t="s">
        <v>77</v>
      </c>
      <c r="G71" s="303" t="s">
        <v>619</v>
      </c>
      <c r="H71" s="17" t="s">
        <v>118</v>
      </c>
      <c r="I71" s="17">
        <v>642</v>
      </c>
      <c r="J71" s="17" t="s">
        <v>59</v>
      </c>
      <c r="K71" s="17">
        <v>1</v>
      </c>
      <c r="L71" s="17" t="s">
        <v>42</v>
      </c>
      <c r="M71" s="17" t="s">
        <v>43</v>
      </c>
      <c r="N71" s="350">
        <v>3000000</v>
      </c>
      <c r="O71" s="17" t="s">
        <v>60</v>
      </c>
      <c r="P71" s="18">
        <v>43983</v>
      </c>
      <c r="Q71" s="18">
        <v>44044</v>
      </c>
      <c r="R71" s="35" t="s">
        <v>605</v>
      </c>
      <c r="S71" s="17" t="s">
        <v>54</v>
      </c>
      <c r="T71" s="17" t="s">
        <v>106</v>
      </c>
    </row>
    <row r="72" spans="1:20" ht="63.75">
      <c r="A72" s="420">
        <v>69</v>
      </c>
      <c r="B72" s="28">
        <v>47</v>
      </c>
      <c r="C72" s="35"/>
      <c r="D72" s="35" t="s">
        <v>76</v>
      </c>
      <c r="E72" s="35" t="s">
        <v>38</v>
      </c>
      <c r="F72" s="35" t="s">
        <v>77</v>
      </c>
      <c r="G72" s="197" t="s">
        <v>633</v>
      </c>
      <c r="H72" s="35" t="s">
        <v>40</v>
      </c>
      <c r="I72" s="35">
        <v>642</v>
      </c>
      <c r="J72" s="35" t="s">
        <v>59</v>
      </c>
      <c r="K72" s="35">
        <v>1</v>
      </c>
      <c r="L72" s="35" t="s">
        <v>42</v>
      </c>
      <c r="M72" s="35" t="s">
        <v>43</v>
      </c>
      <c r="N72" s="282">
        <v>3500000</v>
      </c>
      <c r="O72" s="35" t="s">
        <v>60</v>
      </c>
      <c r="P72" s="32">
        <v>43922</v>
      </c>
      <c r="Q72" s="32">
        <v>44166</v>
      </c>
      <c r="R72" s="35" t="s">
        <v>45</v>
      </c>
      <c r="S72" s="280" t="s">
        <v>44</v>
      </c>
      <c r="T72" s="19" t="s">
        <v>106</v>
      </c>
    </row>
    <row r="73" spans="1:20" ht="63.75">
      <c r="A73" s="420">
        <v>70</v>
      </c>
      <c r="B73" s="28">
        <v>48</v>
      </c>
      <c r="C73" s="19"/>
      <c r="D73" s="19" t="s">
        <v>80</v>
      </c>
      <c r="E73" s="19"/>
      <c r="F73" s="19" t="s">
        <v>67</v>
      </c>
      <c r="G73" s="19" t="s">
        <v>81</v>
      </c>
      <c r="H73" s="19" t="s">
        <v>118</v>
      </c>
      <c r="I73" s="19">
        <v>642</v>
      </c>
      <c r="J73" s="19" t="s">
        <v>59</v>
      </c>
      <c r="K73" s="19">
        <v>1</v>
      </c>
      <c r="L73" s="19" t="s">
        <v>42</v>
      </c>
      <c r="M73" s="19" t="s">
        <v>43</v>
      </c>
      <c r="N73" s="389">
        <v>4800000</v>
      </c>
      <c r="O73" s="19" t="s">
        <v>82</v>
      </c>
      <c r="P73" s="329">
        <v>43891</v>
      </c>
      <c r="Q73" s="329">
        <v>44166</v>
      </c>
      <c r="R73" s="45" t="s">
        <v>604</v>
      </c>
      <c r="S73" s="17" t="s">
        <v>54</v>
      </c>
      <c r="T73" s="17" t="s">
        <v>106</v>
      </c>
    </row>
    <row r="74" spans="1:20" ht="63.75">
      <c r="A74" s="420">
        <v>71</v>
      </c>
      <c r="B74" s="28">
        <v>49</v>
      </c>
      <c r="C74" s="17"/>
      <c r="D74" s="17" t="s">
        <v>80</v>
      </c>
      <c r="E74" s="17"/>
      <c r="F74" s="17" t="s">
        <v>67</v>
      </c>
      <c r="G74" s="17" t="s">
        <v>83</v>
      </c>
      <c r="H74" s="17" t="s">
        <v>118</v>
      </c>
      <c r="I74" s="17">
        <v>642</v>
      </c>
      <c r="J74" s="17" t="s">
        <v>59</v>
      </c>
      <c r="K74" s="17">
        <v>1</v>
      </c>
      <c r="L74" s="17" t="s">
        <v>42</v>
      </c>
      <c r="M74" s="17" t="s">
        <v>43</v>
      </c>
      <c r="N74" s="348">
        <v>3800000</v>
      </c>
      <c r="O74" s="17" t="s">
        <v>82</v>
      </c>
      <c r="P74" s="32">
        <v>43922</v>
      </c>
      <c r="Q74" s="32">
        <v>44166</v>
      </c>
      <c r="R74" s="35" t="s">
        <v>604</v>
      </c>
      <c r="S74" s="17" t="s">
        <v>54</v>
      </c>
      <c r="T74" s="17" t="s">
        <v>106</v>
      </c>
    </row>
    <row r="75" spans="1:20" ht="63.75">
      <c r="A75" s="420">
        <v>72</v>
      </c>
      <c r="B75" s="28">
        <v>50</v>
      </c>
      <c r="C75" s="17"/>
      <c r="D75" s="17" t="s">
        <v>80</v>
      </c>
      <c r="E75" s="17"/>
      <c r="F75" s="17" t="s">
        <v>67</v>
      </c>
      <c r="G75" s="17" t="s">
        <v>634</v>
      </c>
      <c r="H75" s="17" t="s">
        <v>118</v>
      </c>
      <c r="I75" s="17">
        <v>642</v>
      </c>
      <c r="J75" s="17" t="s">
        <v>59</v>
      </c>
      <c r="K75" s="17">
        <v>1</v>
      </c>
      <c r="L75" s="17" t="s">
        <v>42</v>
      </c>
      <c r="M75" s="17" t="s">
        <v>43</v>
      </c>
      <c r="N75" s="348">
        <v>883000</v>
      </c>
      <c r="O75" s="17" t="s">
        <v>82</v>
      </c>
      <c r="P75" s="32">
        <v>43831</v>
      </c>
      <c r="Q75" s="32">
        <v>43862</v>
      </c>
      <c r="R75" s="35" t="s">
        <v>605</v>
      </c>
      <c r="S75" s="17" t="s">
        <v>54</v>
      </c>
      <c r="T75" s="17" t="s">
        <v>106</v>
      </c>
    </row>
    <row r="76" spans="1:20" ht="63.75">
      <c r="A76" s="420">
        <v>73</v>
      </c>
      <c r="B76" s="28">
        <v>51</v>
      </c>
      <c r="C76" s="17"/>
      <c r="D76" s="17" t="s">
        <v>80</v>
      </c>
      <c r="E76" s="17"/>
      <c r="F76" s="17" t="s">
        <v>67</v>
      </c>
      <c r="G76" s="17" t="s">
        <v>634</v>
      </c>
      <c r="H76" s="17" t="s">
        <v>118</v>
      </c>
      <c r="I76" s="17">
        <v>642</v>
      </c>
      <c r="J76" s="17" t="s">
        <v>59</v>
      </c>
      <c r="K76" s="17">
        <v>1</v>
      </c>
      <c r="L76" s="17" t="s">
        <v>42</v>
      </c>
      <c r="M76" s="17" t="s">
        <v>43</v>
      </c>
      <c r="N76" s="348">
        <v>883000</v>
      </c>
      <c r="O76" s="17" t="s">
        <v>82</v>
      </c>
      <c r="P76" s="32">
        <v>43891</v>
      </c>
      <c r="Q76" s="32">
        <v>43922</v>
      </c>
      <c r="R76" s="35" t="s">
        <v>605</v>
      </c>
      <c r="S76" s="17" t="s">
        <v>54</v>
      </c>
      <c r="T76" s="17" t="s">
        <v>106</v>
      </c>
    </row>
    <row r="77" spans="1:20" ht="63.75">
      <c r="A77" s="420">
        <v>74</v>
      </c>
      <c r="B77" s="28">
        <v>52</v>
      </c>
      <c r="C77" s="17"/>
      <c r="D77" s="17" t="s">
        <v>84</v>
      </c>
      <c r="E77" s="17"/>
      <c r="F77" s="17" t="s">
        <v>85</v>
      </c>
      <c r="G77" s="45" t="s">
        <v>693</v>
      </c>
      <c r="H77" s="17" t="s">
        <v>40</v>
      </c>
      <c r="I77" s="17">
        <v>642</v>
      </c>
      <c r="J77" s="17" t="s">
        <v>59</v>
      </c>
      <c r="K77" s="17">
        <v>1</v>
      </c>
      <c r="L77" s="17" t="s">
        <v>42</v>
      </c>
      <c r="M77" s="17" t="s">
        <v>43</v>
      </c>
      <c r="N77" s="21">
        <v>1040000</v>
      </c>
      <c r="O77" s="17" t="s">
        <v>44</v>
      </c>
      <c r="P77" s="18">
        <v>43831</v>
      </c>
      <c r="Q77" s="18">
        <v>44166</v>
      </c>
      <c r="R77" s="17" t="s">
        <v>45</v>
      </c>
      <c r="S77" s="17" t="s">
        <v>44</v>
      </c>
      <c r="T77" s="17" t="s">
        <v>106</v>
      </c>
    </row>
    <row r="78" spans="1:20" ht="67.5" customHeight="1">
      <c r="A78" s="420">
        <v>75</v>
      </c>
      <c r="B78" s="28">
        <v>53</v>
      </c>
      <c r="C78" s="17"/>
      <c r="D78" s="17" t="s">
        <v>84</v>
      </c>
      <c r="E78" s="17"/>
      <c r="F78" s="17" t="s">
        <v>85</v>
      </c>
      <c r="G78" s="45" t="s">
        <v>693</v>
      </c>
      <c r="H78" s="17" t="s">
        <v>40</v>
      </c>
      <c r="I78" s="17">
        <v>642</v>
      </c>
      <c r="J78" s="17" t="s">
        <v>59</v>
      </c>
      <c r="K78" s="17">
        <v>1</v>
      </c>
      <c r="L78" s="17" t="s">
        <v>42</v>
      </c>
      <c r="M78" s="17" t="s">
        <v>43</v>
      </c>
      <c r="N78" s="69">
        <v>1800000</v>
      </c>
      <c r="O78" s="17" t="s">
        <v>82</v>
      </c>
      <c r="P78" s="18">
        <v>43831</v>
      </c>
      <c r="Q78" s="18">
        <v>44166</v>
      </c>
      <c r="R78" s="17" t="s">
        <v>45</v>
      </c>
      <c r="S78" s="17" t="s">
        <v>44</v>
      </c>
      <c r="T78" s="17" t="s">
        <v>106</v>
      </c>
    </row>
    <row r="79" spans="1:20" ht="63.75">
      <c r="A79" s="420">
        <v>76</v>
      </c>
      <c r="B79" s="28">
        <v>54</v>
      </c>
      <c r="C79" s="17"/>
      <c r="D79" s="17" t="s">
        <v>137</v>
      </c>
      <c r="E79" s="17"/>
      <c r="F79" s="17" t="s">
        <v>138</v>
      </c>
      <c r="G79" s="17" t="s">
        <v>694</v>
      </c>
      <c r="H79" s="17" t="s">
        <v>40</v>
      </c>
      <c r="I79" s="17">
        <v>642</v>
      </c>
      <c r="J79" s="17" t="s">
        <v>59</v>
      </c>
      <c r="K79" s="17">
        <v>1</v>
      </c>
      <c r="L79" s="17" t="s">
        <v>42</v>
      </c>
      <c r="M79" s="17" t="s">
        <v>43</v>
      </c>
      <c r="N79" s="21">
        <v>1900000</v>
      </c>
      <c r="O79" s="17" t="s">
        <v>44</v>
      </c>
      <c r="P79" s="18">
        <v>43831</v>
      </c>
      <c r="Q79" s="18">
        <v>44166</v>
      </c>
      <c r="R79" s="17" t="s">
        <v>45</v>
      </c>
      <c r="S79" s="17" t="s">
        <v>44</v>
      </c>
      <c r="T79" s="17" t="s">
        <v>106</v>
      </c>
    </row>
    <row r="80" spans="1:20" ht="63.75">
      <c r="A80" s="420">
        <v>77</v>
      </c>
      <c r="B80" s="28">
        <v>55</v>
      </c>
      <c r="C80" s="17"/>
      <c r="D80" s="17" t="s">
        <v>84</v>
      </c>
      <c r="E80" s="17"/>
      <c r="F80" s="17" t="s">
        <v>85</v>
      </c>
      <c r="G80" s="17" t="s">
        <v>695</v>
      </c>
      <c r="H80" s="17" t="s">
        <v>40</v>
      </c>
      <c r="I80" s="17">
        <v>642</v>
      </c>
      <c r="J80" s="17" t="s">
        <v>59</v>
      </c>
      <c r="K80" s="17">
        <v>1</v>
      </c>
      <c r="L80" s="17" t="s">
        <v>42</v>
      </c>
      <c r="M80" s="17" t="s">
        <v>43</v>
      </c>
      <c r="N80" s="69">
        <v>2000000</v>
      </c>
      <c r="O80" s="17" t="s">
        <v>54</v>
      </c>
      <c r="P80" s="18">
        <v>43831</v>
      </c>
      <c r="Q80" s="18">
        <v>44166</v>
      </c>
      <c r="R80" s="17" t="s">
        <v>45</v>
      </c>
      <c r="S80" s="17" t="s">
        <v>44</v>
      </c>
      <c r="T80" s="17" t="s">
        <v>106</v>
      </c>
    </row>
    <row r="81" spans="1:20" ht="76.5" customHeight="1">
      <c r="A81" s="420">
        <v>78</v>
      </c>
      <c r="B81" s="28">
        <v>56</v>
      </c>
      <c r="C81" s="17"/>
      <c r="D81" s="17" t="s">
        <v>84</v>
      </c>
      <c r="E81" s="17"/>
      <c r="F81" s="17" t="s">
        <v>85</v>
      </c>
      <c r="G81" s="17" t="s">
        <v>696</v>
      </c>
      <c r="H81" s="17" t="s">
        <v>40</v>
      </c>
      <c r="I81" s="17">
        <v>642</v>
      </c>
      <c r="J81" s="17" t="s">
        <v>59</v>
      </c>
      <c r="K81" s="17">
        <v>1</v>
      </c>
      <c r="L81" s="17" t="s">
        <v>42</v>
      </c>
      <c r="M81" s="17" t="s">
        <v>43</v>
      </c>
      <c r="N81" s="21">
        <v>1890000</v>
      </c>
      <c r="O81" s="17" t="s">
        <v>44</v>
      </c>
      <c r="P81" s="18">
        <v>43831</v>
      </c>
      <c r="Q81" s="18">
        <v>44166</v>
      </c>
      <c r="R81" s="17" t="s">
        <v>45</v>
      </c>
      <c r="S81" s="17" t="s">
        <v>44</v>
      </c>
      <c r="T81" s="17" t="s">
        <v>106</v>
      </c>
    </row>
    <row r="82" spans="1:20" ht="75" customHeight="1">
      <c r="A82" s="420">
        <v>79</v>
      </c>
      <c r="B82" s="28">
        <v>57</v>
      </c>
      <c r="C82" s="17"/>
      <c r="D82" s="17" t="s">
        <v>84</v>
      </c>
      <c r="E82" s="17"/>
      <c r="F82" s="17" t="s">
        <v>139</v>
      </c>
      <c r="G82" s="17" t="s">
        <v>697</v>
      </c>
      <c r="H82" s="17" t="s">
        <v>40</v>
      </c>
      <c r="I82" s="17">
        <v>642</v>
      </c>
      <c r="J82" s="17" t="s">
        <v>59</v>
      </c>
      <c r="K82" s="17">
        <v>1</v>
      </c>
      <c r="L82" s="17" t="s">
        <v>42</v>
      </c>
      <c r="M82" s="17" t="s">
        <v>43</v>
      </c>
      <c r="N82" s="21">
        <v>972000</v>
      </c>
      <c r="O82" s="17" t="s">
        <v>44</v>
      </c>
      <c r="P82" s="18">
        <v>43831</v>
      </c>
      <c r="Q82" s="18">
        <v>44166</v>
      </c>
      <c r="R82" s="17" t="s">
        <v>45</v>
      </c>
      <c r="S82" s="17" t="s">
        <v>44</v>
      </c>
      <c r="T82" s="17" t="s">
        <v>106</v>
      </c>
    </row>
    <row r="83" spans="1:20" ht="63.75">
      <c r="A83" s="420">
        <v>80</v>
      </c>
      <c r="B83" s="28">
        <v>58</v>
      </c>
      <c r="C83" s="17"/>
      <c r="D83" s="17" t="s">
        <v>84</v>
      </c>
      <c r="E83" s="17"/>
      <c r="F83" s="17" t="s">
        <v>140</v>
      </c>
      <c r="G83" s="17" t="s">
        <v>698</v>
      </c>
      <c r="H83" s="17" t="s">
        <v>40</v>
      </c>
      <c r="I83" s="17">
        <v>642</v>
      </c>
      <c r="J83" s="17" t="s">
        <v>59</v>
      </c>
      <c r="K83" s="17">
        <v>1</v>
      </c>
      <c r="L83" s="17" t="s">
        <v>42</v>
      </c>
      <c r="M83" s="17" t="s">
        <v>43</v>
      </c>
      <c r="N83" s="21">
        <v>800000</v>
      </c>
      <c r="O83" s="17" t="s">
        <v>44</v>
      </c>
      <c r="P83" s="18">
        <v>43831</v>
      </c>
      <c r="Q83" s="18">
        <v>44166</v>
      </c>
      <c r="R83" s="17" t="s">
        <v>45</v>
      </c>
      <c r="S83" s="17" t="s">
        <v>44</v>
      </c>
      <c r="T83" s="17" t="s">
        <v>106</v>
      </c>
    </row>
    <row r="84" spans="1:20" ht="63.75">
      <c r="A84" s="420">
        <v>81</v>
      </c>
      <c r="B84" s="28">
        <v>59</v>
      </c>
      <c r="C84" s="17"/>
      <c r="D84" s="17" t="s">
        <v>84</v>
      </c>
      <c r="E84" s="17"/>
      <c r="F84" s="17" t="s">
        <v>139</v>
      </c>
      <c r="G84" s="17" t="s">
        <v>699</v>
      </c>
      <c r="H84" s="17" t="s">
        <v>40</v>
      </c>
      <c r="I84" s="17">
        <v>642</v>
      </c>
      <c r="J84" s="17" t="s">
        <v>59</v>
      </c>
      <c r="K84" s="17">
        <v>1</v>
      </c>
      <c r="L84" s="17" t="s">
        <v>42</v>
      </c>
      <c r="M84" s="17" t="s">
        <v>43</v>
      </c>
      <c r="N84" s="21">
        <f>2830000+5870000</f>
        <v>8700000</v>
      </c>
      <c r="O84" s="17" t="s">
        <v>44</v>
      </c>
      <c r="P84" s="18">
        <v>43831</v>
      </c>
      <c r="Q84" s="18">
        <v>44166</v>
      </c>
      <c r="R84" s="17" t="s">
        <v>45</v>
      </c>
      <c r="S84" s="17" t="s">
        <v>44</v>
      </c>
      <c r="T84" s="17" t="s">
        <v>106</v>
      </c>
    </row>
    <row r="85" spans="1:20" ht="63.75">
      <c r="A85" s="420">
        <v>82</v>
      </c>
      <c r="B85" s="28">
        <v>60</v>
      </c>
      <c r="C85" s="17"/>
      <c r="D85" s="17" t="s">
        <v>84</v>
      </c>
      <c r="E85" s="17"/>
      <c r="F85" s="17" t="s">
        <v>139</v>
      </c>
      <c r="G85" s="17" t="s">
        <v>700</v>
      </c>
      <c r="H85" s="17" t="s">
        <v>40</v>
      </c>
      <c r="I85" s="17">
        <v>642</v>
      </c>
      <c r="J85" s="17" t="s">
        <v>59</v>
      </c>
      <c r="K85" s="17">
        <v>1</v>
      </c>
      <c r="L85" s="17" t="s">
        <v>42</v>
      </c>
      <c r="M85" s="17" t="s">
        <v>43</v>
      </c>
      <c r="N85" s="21">
        <v>690000</v>
      </c>
      <c r="O85" s="17" t="s">
        <v>60</v>
      </c>
      <c r="P85" s="18">
        <v>43831</v>
      </c>
      <c r="Q85" s="18">
        <v>44166</v>
      </c>
      <c r="R85" s="17" t="s">
        <v>45</v>
      </c>
      <c r="S85" s="17" t="s">
        <v>44</v>
      </c>
      <c r="T85" s="17" t="s">
        <v>106</v>
      </c>
    </row>
    <row r="86" spans="1:20" ht="63.75">
      <c r="A86" s="420">
        <v>83</v>
      </c>
      <c r="B86" s="28">
        <v>61</v>
      </c>
      <c r="C86" s="17"/>
      <c r="D86" s="17" t="s">
        <v>141</v>
      </c>
      <c r="E86" s="17"/>
      <c r="F86" s="17" t="s">
        <v>142</v>
      </c>
      <c r="G86" s="17" t="s">
        <v>701</v>
      </c>
      <c r="H86" s="17" t="s">
        <v>40</v>
      </c>
      <c r="I86" s="17">
        <v>642</v>
      </c>
      <c r="J86" s="17" t="s">
        <v>59</v>
      </c>
      <c r="K86" s="17">
        <v>1</v>
      </c>
      <c r="L86" s="17" t="s">
        <v>42</v>
      </c>
      <c r="M86" s="17" t="s">
        <v>43</v>
      </c>
      <c r="N86" s="69">
        <v>600000</v>
      </c>
      <c r="O86" s="17" t="s">
        <v>54</v>
      </c>
      <c r="P86" s="18">
        <v>43831</v>
      </c>
      <c r="Q86" s="18">
        <v>44166</v>
      </c>
      <c r="R86" s="17" t="s">
        <v>45</v>
      </c>
      <c r="S86" s="17" t="s">
        <v>44</v>
      </c>
      <c r="T86" s="17" t="s">
        <v>106</v>
      </c>
    </row>
    <row r="87" spans="1:20" ht="63.75">
      <c r="A87" s="420">
        <v>84</v>
      </c>
      <c r="B87" s="28">
        <v>62</v>
      </c>
      <c r="C87" s="17"/>
      <c r="D87" s="17" t="s">
        <v>66</v>
      </c>
      <c r="E87" s="17" t="s">
        <v>38</v>
      </c>
      <c r="F87" s="17" t="s">
        <v>86</v>
      </c>
      <c r="G87" s="17" t="s">
        <v>87</v>
      </c>
      <c r="H87" s="17" t="s">
        <v>118</v>
      </c>
      <c r="I87" s="17">
        <v>642</v>
      </c>
      <c r="J87" s="17" t="s">
        <v>59</v>
      </c>
      <c r="K87" s="17">
        <v>1</v>
      </c>
      <c r="L87" s="17" t="s">
        <v>42</v>
      </c>
      <c r="M87" s="17" t="s">
        <v>43</v>
      </c>
      <c r="N87" s="69">
        <v>12250000</v>
      </c>
      <c r="O87" s="17" t="s">
        <v>54</v>
      </c>
      <c r="P87" s="18">
        <v>43862</v>
      </c>
      <c r="Q87" s="18">
        <v>43922</v>
      </c>
      <c r="R87" s="35" t="s">
        <v>604</v>
      </c>
      <c r="S87" s="17" t="s">
        <v>54</v>
      </c>
      <c r="T87" s="17" t="s">
        <v>106</v>
      </c>
    </row>
    <row r="88" spans="1:20" ht="63.75">
      <c r="A88" s="420">
        <v>85</v>
      </c>
      <c r="B88" s="28">
        <v>63</v>
      </c>
      <c r="C88" s="17"/>
      <c r="D88" s="17" t="s">
        <v>66</v>
      </c>
      <c r="E88" s="17" t="s">
        <v>38</v>
      </c>
      <c r="F88" s="17" t="s">
        <v>67</v>
      </c>
      <c r="G88" s="17" t="s">
        <v>635</v>
      </c>
      <c r="H88" s="17" t="s">
        <v>118</v>
      </c>
      <c r="I88" s="17">
        <v>642</v>
      </c>
      <c r="J88" s="17" t="s">
        <v>59</v>
      </c>
      <c r="K88" s="17">
        <v>1</v>
      </c>
      <c r="L88" s="17" t="s">
        <v>42</v>
      </c>
      <c r="M88" s="17" t="s">
        <v>43</v>
      </c>
      <c r="N88" s="69">
        <v>810000</v>
      </c>
      <c r="O88" s="17" t="s">
        <v>54</v>
      </c>
      <c r="P88" s="18">
        <v>43862</v>
      </c>
      <c r="Q88" s="18">
        <v>43922</v>
      </c>
      <c r="R88" s="35" t="s">
        <v>605</v>
      </c>
      <c r="S88" s="17" t="s">
        <v>54</v>
      </c>
      <c r="T88" s="17" t="s">
        <v>106</v>
      </c>
    </row>
    <row r="89" spans="1:20" ht="63.75">
      <c r="A89" s="420">
        <v>86</v>
      </c>
      <c r="B89" s="28">
        <v>64</v>
      </c>
      <c r="C89" s="17" t="s">
        <v>38</v>
      </c>
      <c r="D89" s="17" t="s">
        <v>88</v>
      </c>
      <c r="E89" s="17" t="s">
        <v>38</v>
      </c>
      <c r="F89" s="17" t="s">
        <v>89</v>
      </c>
      <c r="G89" s="68" t="s">
        <v>421</v>
      </c>
      <c r="H89" s="17" t="s">
        <v>92</v>
      </c>
      <c r="I89" s="17">
        <v>796</v>
      </c>
      <c r="J89" s="68" t="s">
        <v>125</v>
      </c>
      <c r="K89" s="304">
        <v>330000</v>
      </c>
      <c r="L89" s="68" t="s">
        <v>42</v>
      </c>
      <c r="M89" s="68" t="s">
        <v>43</v>
      </c>
      <c r="N89" s="353">
        <v>4134400</v>
      </c>
      <c r="O89" s="67" t="s">
        <v>54</v>
      </c>
      <c r="P89" s="305">
        <v>44013</v>
      </c>
      <c r="Q89" s="305">
        <v>44044</v>
      </c>
      <c r="R89" s="35" t="s">
        <v>605</v>
      </c>
      <c r="S89" s="68" t="s">
        <v>54</v>
      </c>
      <c r="T89" s="17" t="s">
        <v>106</v>
      </c>
    </row>
    <row r="90" spans="1:20" ht="75">
      <c r="A90" s="420">
        <v>87</v>
      </c>
      <c r="B90" s="28">
        <v>65</v>
      </c>
      <c r="C90" s="17"/>
      <c r="D90" s="17" t="s">
        <v>88</v>
      </c>
      <c r="E90" s="17" t="s">
        <v>38</v>
      </c>
      <c r="F90" s="17" t="s">
        <v>89</v>
      </c>
      <c r="G90" s="68" t="s">
        <v>636</v>
      </c>
      <c r="H90" s="68" t="s">
        <v>40</v>
      </c>
      <c r="I90" s="17">
        <v>796</v>
      </c>
      <c r="J90" s="68" t="s">
        <v>125</v>
      </c>
      <c r="K90" s="304">
        <v>12000</v>
      </c>
      <c r="L90" s="68" t="s">
        <v>42</v>
      </c>
      <c r="M90" s="68" t="s">
        <v>43</v>
      </c>
      <c r="N90" s="70">
        <v>5112000</v>
      </c>
      <c r="O90" s="67" t="s">
        <v>60</v>
      </c>
      <c r="P90" s="305">
        <v>43891</v>
      </c>
      <c r="Q90" s="305">
        <v>44075</v>
      </c>
      <c r="R90" s="67" t="s">
        <v>45</v>
      </c>
      <c r="S90" s="407" t="s">
        <v>44</v>
      </c>
      <c r="T90" s="17" t="s">
        <v>106</v>
      </c>
    </row>
    <row r="91" spans="1:20" ht="75">
      <c r="A91" s="420">
        <v>88</v>
      </c>
      <c r="B91" s="28">
        <v>66</v>
      </c>
      <c r="C91" s="17"/>
      <c r="D91" s="17" t="s">
        <v>88</v>
      </c>
      <c r="E91" s="17" t="s">
        <v>38</v>
      </c>
      <c r="F91" s="17" t="s">
        <v>89</v>
      </c>
      <c r="G91" s="68" t="s">
        <v>636</v>
      </c>
      <c r="H91" s="68" t="s">
        <v>40</v>
      </c>
      <c r="I91" s="17">
        <v>796</v>
      </c>
      <c r="J91" s="68" t="s">
        <v>125</v>
      </c>
      <c r="K91" s="304">
        <v>15000</v>
      </c>
      <c r="L91" s="68" t="s">
        <v>42</v>
      </c>
      <c r="M91" s="68" t="s">
        <v>43</v>
      </c>
      <c r="N91" s="70">
        <v>2556000</v>
      </c>
      <c r="O91" s="67" t="s">
        <v>60</v>
      </c>
      <c r="P91" s="305">
        <v>43891</v>
      </c>
      <c r="Q91" s="305">
        <v>44075</v>
      </c>
      <c r="R91" s="67" t="s">
        <v>45</v>
      </c>
      <c r="S91" s="407" t="s">
        <v>44</v>
      </c>
      <c r="T91" s="17" t="s">
        <v>106</v>
      </c>
    </row>
    <row r="92" spans="1:20" ht="75">
      <c r="A92" s="420">
        <v>89</v>
      </c>
      <c r="B92" s="28">
        <v>67</v>
      </c>
      <c r="C92" s="17"/>
      <c r="D92" s="17" t="s">
        <v>88</v>
      </c>
      <c r="E92" s="17" t="s">
        <v>38</v>
      </c>
      <c r="F92" s="17" t="s">
        <v>89</v>
      </c>
      <c r="G92" s="68" t="s">
        <v>636</v>
      </c>
      <c r="H92" s="68" t="s">
        <v>40</v>
      </c>
      <c r="I92" s="17">
        <v>796</v>
      </c>
      <c r="J92" s="68" t="s">
        <v>125</v>
      </c>
      <c r="K92" s="304">
        <v>15000</v>
      </c>
      <c r="L92" s="68" t="s">
        <v>42</v>
      </c>
      <c r="M92" s="68" t="s">
        <v>43</v>
      </c>
      <c r="N92" s="70">
        <v>970000</v>
      </c>
      <c r="O92" s="67" t="s">
        <v>60</v>
      </c>
      <c r="P92" s="305">
        <v>43891</v>
      </c>
      <c r="Q92" s="305">
        <v>44075</v>
      </c>
      <c r="R92" s="67" t="s">
        <v>45</v>
      </c>
      <c r="S92" s="407" t="s">
        <v>44</v>
      </c>
      <c r="T92" s="17" t="s">
        <v>106</v>
      </c>
    </row>
    <row r="93" spans="1:20" ht="63.75">
      <c r="A93" s="420">
        <v>90</v>
      </c>
      <c r="B93" s="28">
        <v>68</v>
      </c>
      <c r="C93" s="17"/>
      <c r="D93" s="302" t="s">
        <v>90</v>
      </c>
      <c r="E93" s="302"/>
      <c r="F93" s="302" t="s">
        <v>90</v>
      </c>
      <c r="G93" s="1" t="s">
        <v>637</v>
      </c>
      <c r="H93" s="17" t="s">
        <v>92</v>
      </c>
      <c r="I93" s="17">
        <v>796</v>
      </c>
      <c r="J93" s="17" t="s">
        <v>125</v>
      </c>
      <c r="K93" s="306">
        <v>40000</v>
      </c>
      <c r="L93" s="1" t="s">
        <v>42</v>
      </c>
      <c r="M93" s="1" t="s">
        <v>43</v>
      </c>
      <c r="N93" s="350">
        <v>500000</v>
      </c>
      <c r="O93" s="17" t="s">
        <v>82</v>
      </c>
      <c r="P93" s="18">
        <v>44044</v>
      </c>
      <c r="Q93" s="18">
        <v>44105</v>
      </c>
      <c r="R93" s="35" t="s">
        <v>605</v>
      </c>
      <c r="S93" s="17" t="s">
        <v>82</v>
      </c>
      <c r="T93" s="17" t="s">
        <v>106</v>
      </c>
    </row>
    <row r="94" spans="1:20" ht="63.75">
      <c r="A94" s="420">
        <v>91</v>
      </c>
      <c r="B94" s="28">
        <v>69</v>
      </c>
      <c r="C94" s="17"/>
      <c r="D94" s="302" t="s">
        <v>90</v>
      </c>
      <c r="E94" s="302"/>
      <c r="F94" s="302" t="s">
        <v>90</v>
      </c>
      <c r="G94" s="1" t="s">
        <v>638</v>
      </c>
      <c r="H94" s="1" t="s">
        <v>120</v>
      </c>
      <c r="I94" s="258">
        <v>796</v>
      </c>
      <c r="J94" s="17" t="s">
        <v>125</v>
      </c>
      <c r="K94" s="306">
        <v>2000</v>
      </c>
      <c r="L94" s="1" t="s">
        <v>42</v>
      </c>
      <c r="M94" s="1" t="s">
        <v>43</v>
      </c>
      <c r="N94" s="349">
        <v>1000000</v>
      </c>
      <c r="O94" s="17" t="s">
        <v>82</v>
      </c>
      <c r="P94" s="18">
        <v>44044</v>
      </c>
      <c r="Q94" s="18">
        <v>44105</v>
      </c>
      <c r="R94" s="35" t="s">
        <v>605</v>
      </c>
      <c r="S94" s="1" t="s">
        <v>82</v>
      </c>
      <c r="T94" s="17" t="s">
        <v>106</v>
      </c>
    </row>
    <row r="95" spans="1:20" ht="63.75">
      <c r="A95" s="420">
        <v>92</v>
      </c>
      <c r="B95" s="28">
        <v>70</v>
      </c>
      <c r="C95" s="17"/>
      <c r="D95" s="302" t="s">
        <v>90</v>
      </c>
      <c r="E95" s="302"/>
      <c r="F95" s="302" t="s">
        <v>90</v>
      </c>
      <c r="G95" s="1" t="s">
        <v>639</v>
      </c>
      <c r="H95" s="1" t="s">
        <v>120</v>
      </c>
      <c r="I95" s="258">
        <v>796</v>
      </c>
      <c r="J95" s="17" t="s">
        <v>125</v>
      </c>
      <c r="K95" s="306">
        <v>2500</v>
      </c>
      <c r="L95" s="1" t="s">
        <v>42</v>
      </c>
      <c r="M95" s="1" t="s">
        <v>43</v>
      </c>
      <c r="N95" s="349">
        <v>1000000</v>
      </c>
      <c r="O95" s="17" t="s">
        <v>82</v>
      </c>
      <c r="P95" s="18">
        <v>44044</v>
      </c>
      <c r="Q95" s="18">
        <v>44105</v>
      </c>
      <c r="R95" s="35" t="s">
        <v>605</v>
      </c>
      <c r="S95" s="1" t="s">
        <v>82</v>
      </c>
      <c r="T95" s="17" t="s">
        <v>106</v>
      </c>
    </row>
    <row r="96" spans="1:20" ht="72.75" customHeight="1">
      <c r="A96" s="420">
        <v>93</v>
      </c>
      <c r="B96" s="28">
        <v>71</v>
      </c>
      <c r="C96" s="17"/>
      <c r="D96" s="17" t="s">
        <v>78</v>
      </c>
      <c r="E96" s="17" t="s">
        <v>38</v>
      </c>
      <c r="F96" s="17" t="s">
        <v>79</v>
      </c>
      <c r="G96" s="17" t="s">
        <v>640</v>
      </c>
      <c r="H96" s="17" t="s">
        <v>118</v>
      </c>
      <c r="I96" s="17" t="s">
        <v>58</v>
      </c>
      <c r="J96" s="17" t="s">
        <v>59</v>
      </c>
      <c r="K96" s="17" t="s">
        <v>37</v>
      </c>
      <c r="L96" s="17" t="s">
        <v>42</v>
      </c>
      <c r="M96" s="17" t="s">
        <v>43</v>
      </c>
      <c r="N96" s="69">
        <v>14080000</v>
      </c>
      <c r="O96" s="17" t="s">
        <v>82</v>
      </c>
      <c r="P96" s="2">
        <v>44136</v>
      </c>
      <c r="Q96" s="2">
        <v>44531</v>
      </c>
      <c r="R96" s="35" t="s">
        <v>604</v>
      </c>
      <c r="S96" s="17" t="s">
        <v>54</v>
      </c>
      <c r="T96" s="17" t="s">
        <v>106</v>
      </c>
    </row>
    <row r="97" spans="1:20" ht="65.25" customHeight="1">
      <c r="A97" s="420">
        <v>94</v>
      </c>
      <c r="B97" s="28">
        <v>72</v>
      </c>
      <c r="C97" s="17"/>
      <c r="D97" s="17" t="s">
        <v>66</v>
      </c>
      <c r="E97" s="17" t="s">
        <v>38</v>
      </c>
      <c r="F97" s="17" t="s">
        <v>150</v>
      </c>
      <c r="G97" s="307" t="s">
        <v>641</v>
      </c>
      <c r="H97" s="307" t="s">
        <v>120</v>
      </c>
      <c r="I97" s="308">
        <v>796</v>
      </c>
      <c r="J97" s="307" t="s">
        <v>125</v>
      </c>
      <c r="K97" s="307">
        <v>60</v>
      </c>
      <c r="L97" s="307" t="s">
        <v>42</v>
      </c>
      <c r="M97" s="307" t="s">
        <v>43</v>
      </c>
      <c r="N97" s="354">
        <f>1600000+600000</f>
        <v>2200000</v>
      </c>
      <c r="O97" s="307" t="s">
        <v>54</v>
      </c>
      <c r="P97" s="309">
        <v>43891</v>
      </c>
      <c r="Q97" s="309">
        <v>43952</v>
      </c>
      <c r="R97" s="35" t="s">
        <v>604</v>
      </c>
      <c r="S97" s="17" t="s">
        <v>54</v>
      </c>
      <c r="T97" s="17" t="s">
        <v>106</v>
      </c>
    </row>
    <row r="98" spans="1:20" ht="75">
      <c r="A98" s="420">
        <v>95</v>
      </c>
      <c r="B98" s="28">
        <v>73</v>
      </c>
      <c r="C98" s="17"/>
      <c r="D98" s="17" t="s">
        <v>94</v>
      </c>
      <c r="E98" s="17" t="s">
        <v>38</v>
      </c>
      <c r="F98" s="17" t="s">
        <v>95</v>
      </c>
      <c r="G98" s="35" t="s">
        <v>642</v>
      </c>
      <c r="H98" s="67" t="s">
        <v>118</v>
      </c>
      <c r="I98" s="17" t="s">
        <v>58</v>
      </c>
      <c r="J98" s="17" t="s">
        <v>59</v>
      </c>
      <c r="K98" s="17" t="s">
        <v>37</v>
      </c>
      <c r="L98" s="17" t="s">
        <v>42</v>
      </c>
      <c r="M98" s="17" t="s">
        <v>43</v>
      </c>
      <c r="N98" s="367">
        <v>1410000</v>
      </c>
      <c r="O98" s="67" t="s">
        <v>54</v>
      </c>
      <c r="P98" s="18">
        <v>43891</v>
      </c>
      <c r="Q98" s="18">
        <v>44044</v>
      </c>
      <c r="R98" s="67" t="s">
        <v>45</v>
      </c>
      <c r="S98" s="17" t="s">
        <v>44</v>
      </c>
      <c r="T98" s="17" t="s">
        <v>106</v>
      </c>
    </row>
    <row r="99" spans="1:20" ht="75">
      <c r="A99" s="420">
        <v>96</v>
      </c>
      <c r="B99" s="28">
        <v>74</v>
      </c>
      <c r="C99" s="17"/>
      <c r="D99" s="17" t="s">
        <v>94</v>
      </c>
      <c r="E99" s="17" t="s">
        <v>38</v>
      </c>
      <c r="F99" s="17" t="s">
        <v>95</v>
      </c>
      <c r="G99" s="35" t="s">
        <v>642</v>
      </c>
      <c r="H99" s="3" t="s">
        <v>40</v>
      </c>
      <c r="I99" s="17" t="s">
        <v>58</v>
      </c>
      <c r="J99" s="17" t="s">
        <v>59</v>
      </c>
      <c r="K99" s="17" t="s">
        <v>37</v>
      </c>
      <c r="L99" s="17" t="s">
        <v>42</v>
      </c>
      <c r="M99" s="17" t="s">
        <v>43</v>
      </c>
      <c r="N99" s="367">
        <v>1800000</v>
      </c>
      <c r="O99" s="67" t="s">
        <v>54</v>
      </c>
      <c r="P99" s="18">
        <v>43922</v>
      </c>
      <c r="Q99" s="18">
        <v>44075</v>
      </c>
      <c r="R99" s="67" t="s">
        <v>45</v>
      </c>
      <c r="S99" s="17" t="s">
        <v>44</v>
      </c>
      <c r="T99" s="17" t="s">
        <v>106</v>
      </c>
    </row>
    <row r="100" spans="1:20" ht="75">
      <c r="A100" s="420">
        <v>97</v>
      </c>
      <c r="B100" s="28">
        <v>75</v>
      </c>
      <c r="C100" s="17"/>
      <c r="D100" s="17" t="s">
        <v>94</v>
      </c>
      <c r="E100" s="17" t="s">
        <v>38</v>
      </c>
      <c r="F100" s="17" t="s">
        <v>95</v>
      </c>
      <c r="G100" s="35" t="s">
        <v>642</v>
      </c>
      <c r="H100" s="3" t="s">
        <v>40</v>
      </c>
      <c r="I100" s="17" t="s">
        <v>58</v>
      </c>
      <c r="J100" s="17" t="s">
        <v>59</v>
      </c>
      <c r="K100" s="17" t="s">
        <v>37</v>
      </c>
      <c r="L100" s="17" t="s">
        <v>42</v>
      </c>
      <c r="M100" s="17" t="s">
        <v>43</v>
      </c>
      <c r="N100" s="367">
        <v>1000000</v>
      </c>
      <c r="O100" s="67" t="s">
        <v>54</v>
      </c>
      <c r="P100" s="18">
        <v>43952</v>
      </c>
      <c r="Q100" s="18">
        <v>44013</v>
      </c>
      <c r="R100" s="67" t="s">
        <v>45</v>
      </c>
      <c r="S100" s="17" t="s">
        <v>44</v>
      </c>
      <c r="T100" s="17" t="s">
        <v>106</v>
      </c>
    </row>
    <row r="101" spans="1:20" ht="75">
      <c r="A101" s="420">
        <v>98</v>
      </c>
      <c r="B101" s="28">
        <v>76</v>
      </c>
      <c r="C101" s="17"/>
      <c r="D101" s="17" t="s">
        <v>94</v>
      </c>
      <c r="E101" s="17" t="s">
        <v>38</v>
      </c>
      <c r="F101" s="17" t="s">
        <v>95</v>
      </c>
      <c r="G101" s="35" t="s">
        <v>643</v>
      </c>
      <c r="H101" s="3" t="s">
        <v>40</v>
      </c>
      <c r="I101" s="17" t="s">
        <v>58</v>
      </c>
      <c r="J101" s="17" t="s">
        <v>59</v>
      </c>
      <c r="K101" s="17" t="s">
        <v>37</v>
      </c>
      <c r="L101" s="17" t="s">
        <v>42</v>
      </c>
      <c r="M101" s="17" t="s">
        <v>43</v>
      </c>
      <c r="N101" s="367">
        <v>500000</v>
      </c>
      <c r="O101" s="67" t="s">
        <v>54</v>
      </c>
      <c r="P101" s="18">
        <v>43862</v>
      </c>
      <c r="Q101" s="18">
        <v>43983</v>
      </c>
      <c r="R101" s="67" t="s">
        <v>45</v>
      </c>
      <c r="S101" s="17" t="s">
        <v>44</v>
      </c>
      <c r="T101" s="17" t="s">
        <v>106</v>
      </c>
    </row>
    <row r="102" spans="1:20" ht="75">
      <c r="A102" s="420">
        <v>99</v>
      </c>
      <c r="B102" s="28">
        <v>77</v>
      </c>
      <c r="C102" s="17"/>
      <c r="D102" s="17" t="s">
        <v>94</v>
      </c>
      <c r="E102" s="17" t="s">
        <v>38</v>
      </c>
      <c r="F102" s="17" t="s">
        <v>95</v>
      </c>
      <c r="G102" s="35" t="s">
        <v>644</v>
      </c>
      <c r="H102" s="3" t="s">
        <v>40</v>
      </c>
      <c r="I102" s="17" t="s">
        <v>58</v>
      </c>
      <c r="J102" s="17" t="s">
        <v>59</v>
      </c>
      <c r="K102" s="17" t="s">
        <v>37</v>
      </c>
      <c r="L102" s="17" t="s">
        <v>42</v>
      </c>
      <c r="M102" s="17" t="s">
        <v>43</v>
      </c>
      <c r="N102" s="367">
        <v>1000000</v>
      </c>
      <c r="O102" s="67" t="s">
        <v>54</v>
      </c>
      <c r="P102" s="18">
        <v>43983</v>
      </c>
      <c r="Q102" s="18">
        <v>44044</v>
      </c>
      <c r="R102" s="67" t="s">
        <v>45</v>
      </c>
      <c r="S102" s="17" t="s">
        <v>44</v>
      </c>
      <c r="T102" s="17" t="s">
        <v>106</v>
      </c>
    </row>
    <row r="103" spans="1:20" ht="63.75">
      <c r="A103" s="420">
        <v>100</v>
      </c>
      <c r="B103" s="28">
        <v>78</v>
      </c>
      <c r="C103" s="17" t="s">
        <v>38</v>
      </c>
      <c r="D103" s="17" t="s">
        <v>94</v>
      </c>
      <c r="E103" s="17" t="s">
        <v>38</v>
      </c>
      <c r="F103" s="17" t="s">
        <v>95</v>
      </c>
      <c r="G103" s="17" t="s">
        <v>645</v>
      </c>
      <c r="H103" s="17" t="s">
        <v>40</v>
      </c>
      <c r="I103" s="17" t="s">
        <v>58</v>
      </c>
      <c r="J103" s="17" t="s">
        <v>59</v>
      </c>
      <c r="K103" s="17" t="s">
        <v>37</v>
      </c>
      <c r="L103" s="17" t="s">
        <v>42</v>
      </c>
      <c r="M103" s="17" t="s">
        <v>43</v>
      </c>
      <c r="N103" s="20">
        <v>1700000</v>
      </c>
      <c r="O103" s="17" t="s">
        <v>44</v>
      </c>
      <c r="P103" s="18">
        <v>44105</v>
      </c>
      <c r="Q103" s="18">
        <v>44228</v>
      </c>
      <c r="R103" s="17" t="s">
        <v>45</v>
      </c>
      <c r="S103" s="17" t="s">
        <v>44</v>
      </c>
      <c r="T103" s="17" t="s">
        <v>106</v>
      </c>
    </row>
    <row r="104" spans="1:20" ht="63.75">
      <c r="A104" s="420">
        <v>101</v>
      </c>
      <c r="B104" s="28">
        <v>79</v>
      </c>
      <c r="C104" s="17"/>
      <c r="D104" s="17" t="s">
        <v>94</v>
      </c>
      <c r="E104" s="17" t="s">
        <v>38</v>
      </c>
      <c r="F104" s="17" t="s">
        <v>95</v>
      </c>
      <c r="G104" s="17" t="s">
        <v>645</v>
      </c>
      <c r="H104" s="17" t="s">
        <v>40</v>
      </c>
      <c r="I104" s="17" t="s">
        <v>58</v>
      </c>
      <c r="J104" s="17" t="s">
        <v>59</v>
      </c>
      <c r="K104" s="17" t="s">
        <v>37</v>
      </c>
      <c r="L104" s="17" t="s">
        <v>42</v>
      </c>
      <c r="M104" s="17" t="s">
        <v>43</v>
      </c>
      <c r="N104" s="350">
        <v>1500000</v>
      </c>
      <c r="O104" s="17" t="s">
        <v>82</v>
      </c>
      <c r="P104" s="18">
        <v>44075</v>
      </c>
      <c r="Q104" s="2">
        <v>44136</v>
      </c>
      <c r="R104" s="17" t="s">
        <v>45</v>
      </c>
      <c r="S104" s="17" t="s">
        <v>44</v>
      </c>
      <c r="T104" s="17" t="s">
        <v>106</v>
      </c>
    </row>
    <row r="105" spans="1:20" ht="63.75">
      <c r="A105" s="420">
        <v>102</v>
      </c>
      <c r="B105" s="28">
        <v>80</v>
      </c>
      <c r="C105" s="17" t="s">
        <v>38</v>
      </c>
      <c r="D105" s="17" t="s">
        <v>97</v>
      </c>
      <c r="E105" s="17" t="s">
        <v>38</v>
      </c>
      <c r="F105" s="17" t="s">
        <v>98</v>
      </c>
      <c r="G105" s="17" t="s">
        <v>646</v>
      </c>
      <c r="H105" s="17" t="s">
        <v>99</v>
      </c>
      <c r="I105" s="17" t="s">
        <v>58</v>
      </c>
      <c r="J105" s="17" t="s">
        <v>59</v>
      </c>
      <c r="K105" s="17" t="s">
        <v>37</v>
      </c>
      <c r="L105" s="17" t="s">
        <v>42</v>
      </c>
      <c r="M105" s="17" t="s">
        <v>43</v>
      </c>
      <c r="N105" s="20">
        <v>1100000</v>
      </c>
      <c r="O105" s="17" t="s">
        <v>44</v>
      </c>
      <c r="P105" s="29">
        <v>43831</v>
      </c>
      <c r="Q105" s="18">
        <v>44197</v>
      </c>
      <c r="R105" s="17" t="s">
        <v>45</v>
      </c>
      <c r="S105" s="17" t="s">
        <v>44</v>
      </c>
      <c r="T105" s="17" t="s">
        <v>106</v>
      </c>
    </row>
    <row r="106" spans="1:20" ht="63.75">
      <c r="A106" s="420">
        <v>103</v>
      </c>
      <c r="B106" s="28">
        <v>81</v>
      </c>
      <c r="C106" s="17"/>
      <c r="D106" s="17" t="s">
        <v>97</v>
      </c>
      <c r="E106" s="17"/>
      <c r="F106" s="17" t="s">
        <v>98</v>
      </c>
      <c r="G106" s="17" t="s">
        <v>646</v>
      </c>
      <c r="H106" s="17" t="s">
        <v>99</v>
      </c>
      <c r="I106" s="17" t="s">
        <v>58</v>
      </c>
      <c r="J106" s="17" t="s">
        <v>59</v>
      </c>
      <c r="K106" s="17">
        <v>1</v>
      </c>
      <c r="L106" s="17" t="s">
        <v>42</v>
      </c>
      <c r="M106" s="17" t="s">
        <v>43</v>
      </c>
      <c r="N106" s="20">
        <v>1100000</v>
      </c>
      <c r="O106" s="31" t="s">
        <v>44</v>
      </c>
      <c r="P106" s="32">
        <v>43831</v>
      </c>
      <c r="Q106" s="33">
        <v>44197</v>
      </c>
      <c r="R106" s="17" t="s">
        <v>45</v>
      </c>
      <c r="S106" s="17" t="s">
        <v>44</v>
      </c>
      <c r="T106" s="17" t="s">
        <v>106</v>
      </c>
    </row>
    <row r="107" spans="1:20" ht="63.75">
      <c r="A107" s="420">
        <v>104</v>
      </c>
      <c r="B107" s="28">
        <v>82</v>
      </c>
      <c r="C107" s="17"/>
      <c r="D107" s="17" t="s">
        <v>97</v>
      </c>
      <c r="E107" s="17"/>
      <c r="F107" s="17" t="s">
        <v>98</v>
      </c>
      <c r="G107" s="17" t="s">
        <v>646</v>
      </c>
      <c r="H107" s="17" t="s">
        <v>99</v>
      </c>
      <c r="I107" s="17" t="s">
        <v>58</v>
      </c>
      <c r="J107" s="17" t="s">
        <v>59</v>
      </c>
      <c r="K107" s="17">
        <v>1</v>
      </c>
      <c r="L107" s="17" t="s">
        <v>42</v>
      </c>
      <c r="M107" s="17" t="s">
        <v>43</v>
      </c>
      <c r="N107" s="20">
        <v>1000000</v>
      </c>
      <c r="O107" s="31" t="s">
        <v>44</v>
      </c>
      <c r="P107" s="32">
        <v>43831</v>
      </c>
      <c r="Q107" s="33">
        <v>44197</v>
      </c>
      <c r="R107" s="17" t="s">
        <v>45</v>
      </c>
      <c r="S107" s="17" t="s">
        <v>44</v>
      </c>
      <c r="T107" s="17" t="s">
        <v>106</v>
      </c>
    </row>
    <row r="108" spans="1:20" ht="63.75">
      <c r="A108" s="420">
        <v>105</v>
      </c>
      <c r="B108" s="28">
        <v>83</v>
      </c>
      <c r="C108" s="17"/>
      <c r="D108" s="17" t="s">
        <v>129</v>
      </c>
      <c r="E108" s="17"/>
      <c r="F108" s="17" t="s">
        <v>128</v>
      </c>
      <c r="G108" s="17" t="s">
        <v>647</v>
      </c>
      <c r="H108" s="17" t="s">
        <v>99</v>
      </c>
      <c r="I108" s="17" t="s">
        <v>58</v>
      </c>
      <c r="J108" s="17" t="s">
        <v>59</v>
      </c>
      <c r="K108" s="17">
        <v>1</v>
      </c>
      <c r="L108" s="17" t="s">
        <v>42</v>
      </c>
      <c r="M108" s="17" t="s">
        <v>43</v>
      </c>
      <c r="N108" s="20">
        <v>600000</v>
      </c>
      <c r="O108" s="31" t="s">
        <v>44</v>
      </c>
      <c r="P108" s="364">
        <v>43952</v>
      </c>
      <c r="Q108" s="18">
        <v>44136</v>
      </c>
      <c r="R108" s="17" t="s">
        <v>45</v>
      </c>
      <c r="S108" s="17" t="s">
        <v>44</v>
      </c>
      <c r="T108" s="17" t="s">
        <v>106</v>
      </c>
    </row>
    <row r="109" spans="1:20" ht="63.75">
      <c r="A109" s="420">
        <v>106</v>
      </c>
      <c r="B109" s="28">
        <v>84</v>
      </c>
      <c r="C109" s="17"/>
      <c r="D109" s="17" t="s">
        <v>129</v>
      </c>
      <c r="E109" s="17"/>
      <c r="F109" s="17" t="s">
        <v>128</v>
      </c>
      <c r="G109" s="17" t="s">
        <v>648</v>
      </c>
      <c r="H109" s="17" t="s">
        <v>99</v>
      </c>
      <c r="I109" s="17" t="s">
        <v>58</v>
      </c>
      <c r="J109" s="17" t="s">
        <v>59</v>
      </c>
      <c r="K109" s="17">
        <v>1</v>
      </c>
      <c r="L109" s="17" t="s">
        <v>42</v>
      </c>
      <c r="M109" s="17" t="s">
        <v>43</v>
      </c>
      <c r="N109" s="20">
        <f>2000000-N110</f>
        <v>1450000</v>
      </c>
      <c r="O109" s="31" t="s">
        <v>44</v>
      </c>
      <c r="P109" s="29">
        <v>44136</v>
      </c>
      <c r="Q109" s="18">
        <v>44501</v>
      </c>
      <c r="R109" s="17" t="s">
        <v>45</v>
      </c>
      <c r="S109" s="17" t="s">
        <v>44</v>
      </c>
      <c r="T109" s="17" t="s">
        <v>106</v>
      </c>
    </row>
    <row r="110" spans="1:20" ht="63.75">
      <c r="A110" s="420">
        <v>107</v>
      </c>
      <c r="B110" s="28">
        <v>85</v>
      </c>
      <c r="C110" s="17"/>
      <c r="D110" s="17" t="s">
        <v>129</v>
      </c>
      <c r="E110" s="17"/>
      <c r="F110" s="17" t="s">
        <v>128</v>
      </c>
      <c r="G110" s="17" t="s">
        <v>648</v>
      </c>
      <c r="H110" s="17" t="s">
        <v>99</v>
      </c>
      <c r="I110" s="17" t="s">
        <v>58</v>
      </c>
      <c r="J110" s="17" t="s">
        <v>59</v>
      </c>
      <c r="K110" s="17">
        <v>1</v>
      </c>
      <c r="L110" s="17" t="s">
        <v>42</v>
      </c>
      <c r="M110" s="17" t="s">
        <v>43</v>
      </c>
      <c r="N110" s="20">
        <v>550000</v>
      </c>
      <c r="O110" s="72" t="s">
        <v>44</v>
      </c>
      <c r="P110" s="32">
        <v>44136</v>
      </c>
      <c r="Q110" s="33">
        <v>44501</v>
      </c>
      <c r="R110" s="17" t="s">
        <v>45</v>
      </c>
      <c r="S110" s="17" t="s">
        <v>44</v>
      </c>
      <c r="T110" s="17" t="s">
        <v>106</v>
      </c>
    </row>
    <row r="111" spans="1:20" ht="63.75">
      <c r="A111" s="420">
        <v>108</v>
      </c>
      <c r="B111" s="28">
        <v>86</v>
      </c>
      <c r="C111" s="17"/>
      <c r="D111" s="17" t="s">
        <v>129</v>
      </c>
      <c r="E111" s="17"/>
      <c r="F111" s="17" t="s">
        <v>128</v>
      </c>
      <c r="G111" s="17" t="s">
        <v>647</v>
      </c>
      <c r="H111" s="17" t="s">
        <v>99</v>
      </c>
      <c r="I111" s="17" t="s">
        <v>58</v>
      </c>
      <c r="J111" s="17" t="s">
        <v>59</v>
      </c>
      <c r="K111" s="17">
        <v>1</v>
      </c>
      <c r="L111" s="17" t="s">
        <v>42</v>
      </c>
      <c r="M111" s="17" t="s">
        <v>43</v>
      </c>
      <c r="N111" s="328">
        <v>1500000</v>
      </c>
      <c r="O111" s="35" t="s">
        <v>44</v>
      </c>
      <c r="P111" s="32">
        <v>44136</v>
      </c>
      <c r="Q111" s="33">
        <v>44470</v>
      </c>
      <c r="R111" s="17" t="s">
        <v>45</v>
      </c>
      <c r="S111" s="17" t="s">
        <v>44</v>
      </c>
      <c r="T111" s="17" t="s">
        <v>106</v>
      </c>
    </row>
    <row r="112" spans="1:20" ht="64.900000000000006" customHeight="1">
      <c r="A112" s="420">
        <v>109</v>
      </c>
      <c r="B112" s="28">
        <v>87</v>
      </c>
      <c r="C112" s="17"/>
      <c r="D112" s="17" t="s">
        <v>706</v>
      </c>
      <c r="E112" s="17"/>
      <c r="F112" s="17" t="s">
        <v>705</v>
      </c>
      <c r="G112" s="17" t="s">
        <v>649</v>
      </c>
      <c r="H112" s="17" t="s">
        <v>99</v>
      </c>
      <c r="I112" s="17" t="s">
        <v>58</v>
      </c>
      <c r="J112" s="17" t="s">
        <v>59</v>
      </c>
      <c r="K112" s="17">
        <v>1</v>
      </c>
      <c r="L112" s="17" t="s">
        <v>42</v>
      </c>
      <c r="M112" s="17" t="s">
        <v>43</v>
      </c>
      <c r="N112" s="328">
        <v>1920000</v>
      </c>
      <c r="O112" s="35" t="s">
        <v>60</v>
      </c>
      <c r="P112" s="32">
        <v>44166</v>
      </c>
      <c r="Q112" s="33">
        <v>44378</v>
      </c>
      <c r="R112" s="17" t="s">
        <v>45</v>
      </c>
      <c r="S112" s="17" t="s">
        <v>60</v>
      </c>
      <c r="T112" s="17" t="s">
        <v>106</v>
      </c>
    </row>
    <row r="113" spans="1:20" ht="63.75">
      <c r="A113" s="420">
        <v>110</v>
      </c>
      <c r="B113" s="28">
        <v>88</v>
      </c>
      <c r="C113" s="17" t="s">
        <v>38</v>
      </c>
      <c r="D113" s="17" t="s">
        <v>115</v>
      </c>
      <c r="E113" s="17" t="s">
        <v>38</v>
      </c>
      <c r="F113" s="17" t="s">
        <v>591</v>
      </c>
      <c r="G113" s="34" t="s">
        <v>623</v>
      </c>
      <c r="H113" s="34" t="s">
        <v>40</v>
      </c>
      <c r="I113" s="421">
        <v>642</v>
      </c>
      <c r="J113" s="34" t="s">
        <v>59</v>
      </c>
      <c r="K113" s="34">
        <v>1</v>
      </c>
      <c r="L113" s="34" t="s">
        <v>42</v>
      </c>
      <c r="M113" s="34" t="s">
        <v>43</v>
      </c>
      <c r="N113" s="112">
        <v>500000</v>
      </c>
      <c r="O113" s="72" t="s">
        <v>44</v>
      </c>
      <c r="P113" s="281">
        <v>43983</v>
      </c>
      <c r="Q113" s="422">
        <v>44166</v>
      </c>
      <c r="R113" s="34" t="s">
        <v>45</v>
      </c>
      <c r="S113" s="34" t="s">
        <v>44</v>
      </c>
      <c r="T113" s="34" t="s">
        <v>106</v>
      </c>
    </row>
    <row r="114" spans="1:20" ht="63.75">
      <c r="A114" s="420">
        <v>111</v>
      </c>
      <c r="B114" s="28">
        <v>89</v>
      </c>
      <c r="C114" s="19"/>
      <c r="D114" s="17" t="s">
        <v>115</v>
      </c>
      <c r="E114" s="17" t="s">
        <v>38</v>
      </c>
      <c r="F114" s="31" t="s">
        <v>591</v>
      </c>
      <c r="G114" s="35" t="s">
        <v>623</v>
      </c>
      <c r="H114" s="35" t="s">
        <v>40</v>
      </c>
      <c r="I114" s="285">
        <v>642</v>
      </c>
      <c r="J114" s="35" t="s">
        <v>59</v>
      </c>
      <c r="K114" s="35">
        <v>1</v>
      </c>
      <c r="L114" s="35" t="s">
        <v>42</v>
      </c>
      <c r="M114" s="35" t="s">
        <v>43</v>
      </c>
      <c r="N114" s="131">
        <v>5200000</v>
      </c>
      <c r="O114" s="35" t="s">
        <v>44</v>
      </c>
      <c r="P114" s="32">
        <v>44044</v>
      </c>
      <c r="Q114" s="32">
        <v>44197</v>
      </c>
      <c r="R114" s="35" t="s">
        <v>45</v>
      </c>
      <c r="S114" s="35" t="s">
        <v>44</v>
      </c>
      <c r="T114" s="35" t="s">
        <v>106</v>
      </c>
    </row>
    <row r="115" spans="1:20" ht="63.75">
      <c r="A115" s="420">
        <v>112</v>
      </c>
      <c r="B115" s="28">
        <v>90</v>
      </c>
      <c r="C115" s="342"/>
      <c r="D115" s="17" t="s">
        <v>115</v>
      </c>
      <c r="E115" s="17" t="s">
        <v>38</v>
      </c>
      <c r="F115" s="17" t="s">
        <v>591</v>
      </c>
      <c r="G115" s="35" t="s">
        <v>623</v>
      </c>
      <c r="H115" s="35" t="s">
        <v>40</v>
      </c>
      <c r="I115" s="285">
        <v>642</v>
      </c>
      <c r="J115" s="35" t="s">
        <v>59</v>
      </c>
      <c r="K115" s="35">
        <v>1</v>
      </c>
      <c r="L115" s="35" t="s">
        <v>42</v>
      </c>
      <c r="M115" s="35" t="s">
        <v>43</v>
      </c>
      <c r="N115" s="131">
        <v>5200000</v>
      </c>
      <c r="O115" s="35" t="s">
        <v>44</v>
      </c>
      <c r="P115" s="32">
        <v>44044</v>
      </c>
      <c r="Q115" s="32">
        <v>44197</v>
      </c>
      <c r="R115" s="35" t="s">
        <v>45</v>
      </c>
      <c r="S115" s="35" t="s">
        <v>44</v>
      </c>
      <c r="T115" s="35" t="s">
        <v>106</v>
      </c>
    </row>
    <row r="116" spans="1:20" ht="63.75">
      <c r="A116" s="420">
        <v>113</v>
      </c>
      <c r="B116" s="28">
        <v>91</v>
      </c>
      <c r="C116" s="19"/>
      <c r="D116" s="17" t="s">
        <v>115</v>
      </c>
      <c r="E116" s="17" t="s">
        <v>38</v>
      </c>
      <c r="F116" s="17" t="s">
        <v>591</v>
      </c>
      <c r="G116" s="17" t="s">
        <v>623</v>
      </c>
      <c r="H116" s="17" t="s">
        <v>40</v>
      </c>
      <c r="I116" s="30">
        <v>642</v>
      </c>
      <c r="J116" s="17" t="s">
        <v>59</v>
      </c>
      <c r="K116" s="17">
        <v>1</v>
      </c>
      <c r="L116" s="17" t="s">
        <v>42</v>
      </c>
      <c r="M116" s="17" t="s">
        <v>43</v>
      </c>
      <c r="N116" s="21">
        <v>1440000</v>
      </c>
      <c r="O116" s="17" t="s">
        <v>44</v>
      </c>
      <c r="P116" s="364">
        <v>43862</v>
      </c>
      <c r="Q116" s="18">
        <v>43983</v>
      </c>
      <c r="R116" s="17" t="s">
        <v>45</v>
      </c>
      <c r="S116" s="17" t="s">
        <v>44</v>
      </c>
      <c r="T116" s="17" t="s">
        <v>106</v>
      </c>
    </row>
    <row r="117" spans="1:20" ht="63.75">
      <c r="A117" s="420">
        <v>114</v>
      </c>
      <c r="B117" s="28">
        <v>92</v>
      </c>
      <c r="C117" s="28"/>
      <c r="D117" s="17" t="s">
        <v>115</v>
      </c>
      <c r="E117" s="17" t="s">
        <v>38</v>
      </c>
      <c r="F117" s="17" t="s">
        <v>591</v>
      </c>
      <c r="G117" s="17" t="s">
        <v>623</v>
      </c>
      <c r="H117" s="17" t="s">
        <v>40</v>
      </c>
      <c r="I117" s="30">
        <v>642</v>
      </c>
      <c r="J117" s="17" t="s">
        <v>59</v>
      </c>
      <c r="K117" s="17">
        <v>1</v>
      </c>
      <c r="L117" s="17" t="s">
        <v>42</v>
      </c>
      <c r="M117" s="17" t="s">
        <v>43</v>
      </c>
      <c r="N117" s="21">
        <v>1200000</v>
      </c>
      <c r="O117" s="31" t="s">
        <v>44</v>
      </c>
      <c r="P117" s="32">
        <v>44044</v>
      </c>
      <c r="Q117" s="33">
        <v>44105</v>
      </c>
      <c r="R117" s="17" t="s">
        <v>45</v>
      </c>
      <c r="S117" s="17" t="s">
        <v>44</v>
      </c>
      <c r="T117" s="17" t="s">
        <v>106</v>
      </c>
    </row>
    <row r="118" spans="1:20" ht="63.75">
      <c r="A118" s="420">
        <v>115</v>
      </c>
      <c r="B118" s="28">
        <v>93</v>
      </c>
      <c r="C118" s="79"/>
      <c r="D118" s="17" t="s">
        <v>115</v>
      </c>
      <c r="E118" s="17" t="s">
        <v>38</v>
      </c>
      <c r="F118" s="17" t="s">
        <v>591</v>
      </c>
      <c r="G118" s="17" t="s">
        <v>623</v>
      </c>
      <c r="H118" s="17" t="s">
        <v>40</v>
      </c>
      <c r="I118" s="30">
        <v>642</v>
      </c>
      <c r="J118" s="17" t="s">
        <v>59</v>
      </c>
      <c r="K118" s="17">
        <v>1</v>
      </c>
      <c r="L118" s="17" t="s">
        <v>42</v>
      </c>
      <c r="M118" s="17" t="s">
        <v>43</v>
      </c>
      <c r="N118" s="69">
        <v>5000000</v>
      </c>
      <c r="O118" s="31" t="s">
        <v>54</v>
      </c>
      <c r="P118" s="32">
        <v>44044</v>
      </c>
      <c r="Q118" s="33">
        <v>44105</v>
      </c>
      <c r="R118" s="17" t="s">
        <v>45</v>
      </c>
      <c r="S118" s="17" t="s">
        <v>44</v>
      </c>
      <c r="T118" s="17" t="s">
        <v>106</v>
      </c>
    </row>
    <row r="119" spans="1:20" ht="63.75">
      <c r="A119" s="420">
        <v>116</v>
      </c>
      <c r="B119" s="28">
        <v>94</v>
      </c>
      <c r="C119" s="54"/>
      <c r="D119" s="54" t="s">
        <v>620</v>
      </c>
      <c r="E119" s="54"/>
      <c r="F119" s="35" t="s">
        <v>620</v>
      </c>
      <c r="G119" s="39" t="s">
        <v>621</v>
      </c>
      <c r="H119" s="39" t="s">
        <v>40</v>
      </c>
      <c r="I119" s="77">
        <v>642</v>
      </c>
      <c r="J119" s="39" t="s">
        <v>59</v>
      </c>
      <c r="K119" s="39">
        <v>1</v>
      </c>
      <c r="L119" s="39" t="s">
        <v>42</v>
      </c>
      <c r="M119" s="39" t="s">
        <v>43</v>
      </c>
      <c r="N119" s="73">
        <v>22750000</v>
      </c>
      <c r="O119" s="39" t="s">
        <v>44</v>
      </c>
      <c r="P119" s="412">
        <v>43831</v>
      </c>
      <c r="Q119" s="412">
        <v>44166</v>
      </c>
      <c r="R119" s="35" t="s">
        <v>45</v>
      </c>
      <c r="S119" s="35" t="s">
        <v>44</v>
      </c>
      <c r="T119" s="35" t="s">
        <v>106</v>
      </c>
    </row>
    <row r="120" spans="1:20" ht="63.75">
      <c r="A120" s="420">
        <v>117</v>
      </c>
      <c r="B120" s="28">
        <v>95</v>
      </c>
      <c r="C120" s="35"/>
      <c r="D120" s="35" t="s">
        <v>586</v>
      </c>
      <c r="E120" s="35"/>
      <c r="F120" s="35" t="s">
        <v>587</v>
      </c>
      <c r="G120" s="35" t="s">
        <v>650</v>
      </c>
      <c r="H120" s="35" t="s">
        <v>40</v>
      </c>
      <c r="I120" s="285">
        <v>642</v>
      </c>
      <c r="J120" s="35" t="s">
        <v>59</v>
      </c>
      <c r="K120" s="35">
        <v>1</v>
      </c>
      <c r="L120" s="35" t="s">
        <v>42</v>
      </c>
      <c r="M120" s="35" t="s">
        <v>43</v>
      </c>
      <c r="N120" s="352">
        <v>11000000</v>
      </c>
      <c r="O120" s="35" t="s">
        <v>82</v>
      </c>
      <c r="P120" s="32">
        <v>43831</v>
      </c>
      <c r="Q120" s="33">
        <v>44166</v>
      </c>
      <c r="R120" s="17" t="s">
        <v>45</v>
      </c>
      <c r="S120" s="35" t="s">
        <v>44</v>
      </c>
      <c r="T120" s="34" t="s">
        <v>106</v>
      </c>
    </row>
    <row r="121" spans="1:20" ht="63.75">
      <c r="A121" s="420">
        <v>118</v>
      </c>
      <c r="B121" s="28">
        <v>96</v>
      </c>
      <c r="C121" s="35"/>
      <c r="D121" s="35" t="s">
        <v>586</v>
      </c>
      <c r="E121" s="35"/>
      <c r="F121" s="35" t="s">
        <v>587</v>
      </c>
      <c r="G121" s="35" t="s">
        <v>650</v>
      </c>
      <c r="H121" s="35" t="s">
        <v>40</v>
      </c>
      <c r="I121" s="285">
        <v>642</v>
      </c>
      <c r="J121" s="35" t="s">
        <v>59</v>
      </c>
      <c r="K121" s="35">
        <v>1</v>
      </c>
      <c r="L121" s="35" t="s">
        <v>42</v>
      </c>
      <c r="M121" s="35" t="s">
        <v>43</v>
      </c>
      <c r="N121" s="352">
        <v>18000000</v>
      </c>
      <c r="O121" s="35" t="s">
        <v>54</v>
      </c>
      <c r="P121" s="32">
        <v>43831</v>
      </c>
      <c r="Q121" s="33">
        <v>44166</v>
      </c>
      <c r="R121" s="17" t="s">
        <v>45</v>
      </c>
      <c r="S121" s="35" t="s">
        <v>44</v>
      </c>
      <c r="T121" s="35" t="s">
        <v>106</v>
      </c>
    </row>
    <row r="122" spans="1:20" ht="63.75">
      <c r="A122" s="420">
        <v>119</v>
      </c>
      <c r="B122" s="28">
        <v>97</v>
      </c>
      <c r="C122" s="39"/>
      <c r="D122" s="39" t="s">
        <v>586</v>
      </c>
      <c r="E122" s="39"/>
      <c r="F122" s="39" t="s">
        <v>587</v>
      </c>
      <c r="G122" s="35" t="s">
        <v>650</v>
      </c>
      <c r="H122" s="39" t="s">
        <v>40</v>
      </c>
      <c r="I122" s="77">
        <v>642</v>
      </c>
      <c r="J122" s="39" t="s">
        <v>59</v>
      </c>
      <c r="K122" s="39">
        <v>1</v>
      </c>
      <c r="L122" s="39" t="s">
        <v>42</v>
      </c>
      <c r="M122" s="39" t="s">
        <v>43</v>
      </c>
      <c r="N122" s="368">
        <v>660000</v>
      </c>
      <c r="O122" s="47" t="s">
        <v>54</v>
      </c>
      <c r="P122" s="364">
        <v>43831</v>
      </c>
      <c r="Q122" s="29">
        <v>44166</v>
      </c>
      <c r="R122" s="34" t="s">
        <v>45</v>
      </c>
      <c r="S122" s="39" t="s">
        <v>44</v>
      </c>
      <c r="T122" s="74" t="s">
        <v>106</v>
      </c>
    </row>
    <row r="123" spans="1:20" ht="63.75">
      <c r="A123" s="420">
        <v>120</v>
      </c>
      <c r="B123" s="28">
        <v>98</v>
      </c>
      <c r="C123" s="35"/>
      <c r="D123" s="35" t="s">
        <v>586</v>
      </c>
      <c r="E123" s="35"/>
      <c r="F123" s="35" t="s">
        <v>587</v>
      </c>
      <c r="G123" s="35" t="s">
        <v>650</v>
      </c>
      <c r="H123" s="35" t="s">
        <v>40</v>
      </c>
      <c r="I123" s="285">
        <v>642</v>
      </c>
      <c r="J123" s="35" t="s">
        <v>59</v>
      </c>
      <c r="K123" s="35">
        <v>1</v>
      </c>
      <c r="L123" s="35" t="s">
        <v>42</v>
      </c>
      <c r="M123" s="35" t="s">
        <v>43</v>
      </c>
      <c r="N123" s="282">
        <v>842000</v>
      </c>
      <c r="O123" s="35" t="s">
        <v>60</v>
      </c>
      <c r="P123" s="32">
        <v>43831</v>
      </c>
      <c r="Q123" s="32">
        <v>44166</v>
      </c>
      <c r="R123" s="35" t="s">
        <v>45</v>
      </c>
      <c r="S123" s="35" t="s">
        <v>44</v>
      </c>
      <c r="T123" s="35" t="s">
        <v>106</v>
      </c>
    </row>
    <row r="124" spans="1:20" ht="63.75">
      <c r="A124" s="420">
        <v>121</v>
      </c>
      <c r="B124" s="28">
        <v>99</v>
      </c>
      <c r="C124" s="35"/>
      <c r="D124" s="35" t="s">
        <v>586</v>
      </c>
      <c r="E124" s="35"/>
      <c r="F124" s="35" t="s">
        <v>587</v>
      </c>
      <c r="G124" s="35" t="s">
        <v>650</v>
      </c>
      <c r="H124" s="35" t="s">
        <v>40</v>
      </c>
      <c r="I124" s="285">
        <v>642</v>
      </c>
      <c r="J124" s="35" t="s">
        <v>59</v>
      </c>
      <c r="K124" s="35">
        <v>1</v>
      </c>
      <c r="L124" s="35" t="s">
        <v>42</v>
      </c>
      <c r="M124" s="35" t="s">
        <v>43</v>
      </c>
      <c r="N124" s="352">
        <v>12000000</v>
      </c>
      <c r="O124" s="35" t="s">
        <v>54</v>
      </c>
      <c r="P124" s="32">
        <v>43831</v>
      </c>
      <c r="Q124" s="32">
        <v>44166</v>
      </c>
      <c r="R124" s="35" t="s">
        <v>45</v>
      </c>
      <c r="S124" s="35" t="s">
        <v>44</v>
      </c>
      <c r="T124" s="35" t="s">
        <v>106</v>
      </c>
    </row>
    <row r="125" spans="1:20" ht="63.75">
      <c r="A125" s="420">
        <v>122</v>
      </c>
      <c r="B125" s="28">
        <v>100</v>
      </c>
      <c r="C125" s="35"/>
      <c r="D125" s="35" t="s">
        <v>586</v>
      </c>
      <c r="E125" s="35"/>
      <c r="F125" s="35" t="s">
        <v>587</v>
      </c>
      <c r="G125" s="35" t="s">
        <v>650</v>
      </c>
      <c r="H125" s="35" t="s">
        <v>40</v>
      </c>
      <c r="I125" s="285">
        <v>642</v>
      </c>
      <c r="J125" s="35" t="s">
        <v>59</v>
      </c>
      <c r="K125" s="35">
        <v>1</v>
      </c>
      <c r="L125" s="35" t="s">
        <v>42</v>
      </c>
      <c r="M125" s="35" t="s">
        <v>43</v>
      </c>
      <c r="N125" s="352">
        <v>2400000</v>
      </c>
      <c r="O125" s="35" t="s">
        <v>54</v>
      </c>
      <c r="P125" s="32">
        <v>43831</v>
      </c>
      <c r="Q125" s="32">
        <v>44166</v>
      </c>
      <c r="R125" s="35" t="s">
        <v>45</v>
      </c>
      <c r="S125" s="35" t="s">
        <v>44</v>
      </c>
      <c r="T125" s="35" t="s">
        <v>106</v>
      </c>
    </row>
    <row r="126" spans="1:20" ht="63.75">
      <c r="A126" s="420">
        <v>123</v>
      </c>
      <c r="B126" s="28">
        <v>101</v>
      </c>
      <c r="C126" s="35"/>
      <c r="D126" s="35" t="s">
        <v>586</v>
      </c>
      <c r="E126" s="35"/>
      <c r="F126" s="35" t="s">
        <v>587</v>
      </c>
      <c r="G126" s="35" t="s">
        <v>650</v>
      </c>
      <c r="H126" s="241" t="s">
        <v>40</v>
      </c>
      <c r="I126" s="285">
        <v>642</v>
      </c>
      <c r="J126" s="35" t="s">
        <v>59</v>
      </c>
      <c r="K126" s="35">
        <v>1</v>
      </c>
      <c r="L126" s="35" t="s">
        <v>42</v>
      </c>
      <c r="M126" s="35" t="s">
        <v>43</v>
      </c>
      <c r="N126" s="371">
        <v>3240000</v>
      </c>
      <c r="O126" s="45" t="s">
        <v>60</v>
      </c>
      <c r="P126" s="26">
        <v>43831</v>
      </c>
      <c r="Q126" s="26">
        <v>44166</v>
      </c>
      <c r="R126" s="19" t="s">
        <v>45</v>
      </c>
      <c r="S126" s="45" t="s">
        <v>44</v>
      </c>
      <c r="T126" s="74" t="s">
        <v>106</v>
      </c>
    </row>
    <row r="127" spans="1:20" ht="63.75">
      <c r="A127" s="420">
        <v>124</v>
      </c>
      <c r="B127" s="28">
        <v>102</v>
      </c>
      <c r="C127" s="35"/>
      <c r="D127" s="35" t="s">
        <v>586</v>
      </c>
      <c r="E127" s="35"/>
      <c r="F127" s="35" t="s">
        <v>587</v>
      </c>
      <c r="G127" s="35" t="s">
        <v>650</v>
      </c>
      <c r="H127" s="17" t="s">
        <v>40</v>
      </c>
      <c r="I127" s="77">
        <v>642</v>
      </c>
      <c r="J127" s="39" t="s">
        <v>59</v>
      </c>
      <c r="K127" s="39">
        <v>1</v>
      </c>
      <c r="L127" s="39" t="s">
        <v>42</v>
      </c>
      <c r="M127" s="39" t="s">
        <v>43</v>
      </c>
      <c r="N127" s="377">
        <v>1470000</v>
      </c>
      <c r="O127" s="35" t="s">
        <v>54</v>
      </c>
      <c r="P127" s="18">
        <v>43831</v>
      </c>
      <c r="Q127" s="18">
        <v>44166</v>
      </c>
      <c r="R127" s="17" t="s">
        <v>45</v>
      </c>
      <c r="S127" s="35" t="s">
        <v>44</v>
      </c>
      <c r="T127" s="34" t="s">
        <v>106</v>
      </c>
    </row>
    <row r="128" spans="1:20" ht="63.75">
      <c r="A128" s="420">
        <v>125</v>
      </c>
      <c r="B128" s="28">
        <v>103</v>
      </c>
      <c r="C128" s="35"/>
      <c r="D128" s="35" t="s">
        <v>586</v>
      </c>
      <c r="E128" s="35"/>
      <c r="F128" s="35" t="s">
        <v>587</v>
      </c>
      <c r="G128" s="35" t="s">
        <v>650</v>
      </c>
      <c r="H128" s="17" t="s">
        <v>40</v>
      </c>
      <c r="I128" s="77">
        <v>642</v>
      </c>
      <c r="J128" s="39" t="s">
        <v>59</v>
      </c>
      <c r="K128" s="39">
        <v>1</v>
      </c>
      <c r="L128" s="39" t="s">
        <v>42</v>
      </c>
      <c r="M128" s="39" t="s">
        <v>43</v>
      </c>
      <c r="N128" s="378">
        <v>800000</v>
      </c>
      <c r="O128" s="35" t="s">
        <v>54</v>
      </c>
      <c r="P128" s="18">
        <v>43831</v>
      </c>
      <c r="Q128" s="18">
        <v>44166</v>
      </c>
      <c r="R128" s="17" t="s">
        <v>45</v>
      </c>
      <c r="S128" s="35" t="s">
        <v>44</v>
      </c>
      <c r="T128" s="34" t="s">
        <v>106</v>
      </c>
    </row>
    <row r="129" spans="1:20" ht="63.75">
      <c r="A129" s="420">
        <v>126</v>
      </c>
      <c r="B129" s="28">
        <v>104</v>
      </c>
      <c r="C129" s="35"/>
      <c r="D129" s="35" t="s">
        <v>586</v>
      </c>
      <c r="E129" s="35"/>
      <c r="F129" s="35" t="s">
        <v>587</v>
      </c>
      <c r="G129" s="35" t="s">
        <v>650</v>
      </c>
      <c r="H129" s="17" t="s">
        <v>40</v>
      </c>
      <c r="I129" s="77">
        <v>642</v>
      </c>
      <c r="J129" s="39" t="s">
        <v>59</v>
      </c>
      <c r="K129" s="39">
        <v>1</v>
      </c>
      <c r="L129" s="39" t="s">
        <v>42</v>
      </c>
      <c r="M129" s="39" t="s">
        <v>43</v>
      </c>
      <c r="N129" s="352">
        <v>2500000</v>
      </c>
      <c r="O129" s="35" t="s">
        <v>54</v>
      </c>
      <c r="P129" s="18">
        <v>43831</v>
      </c>
      <c r="Q129" s="18">
        <v>44166</v>
      </c>
      <c r="R129" s="17" t="s">
        <v>45</v>
      </c>
      <c r="S129" s="35" t="s">
        <v>44</v>
      </c>
      <c r="T129" s="34" t="s">
        <v>106</v>
      </c>
    </row>
    <row r="130" spans="1:20" ht="63.75">
      <c r="A130" s="420">
        <v>127</v>
      </c>
      <c r="B130" s="28">
        <v>105</v>
      </c>
      <c r="C130" s="35"/>
      <c r="D130" s="35" t="s">
        <v>586</v>
      </c>
      <c r="E130" s="35"/>
      <c r="F130" s="35" t="s">
        <v>587</v>
      </c>
      <c r="G130" s="35" t="s">
        <v>650</v>
      </c>
      <c r="H130" s="17" t="s">
        <v>40</v>
      </c>
      <c r="I130" s="77">
        <v>642</v>
      </c>
      <c r="J130" s="39" t="s">
        <v>59</v>
      </c>
      <c r="K130" s="39">
        <v>1</v>
      </c>
      <c r="L130" s="39" t="s">
        <v>42</v>
      </c>
      <c r="M130" s="39" t="s">
        <v>43</v>
      </c>
      <c r="N130" s="352">
        <v>1020000</v>
      </c>
      <c r="O130" s="35" t="s">
        <v>82</v>
      </c>
      <c r="P130" s="18">
        <v>43831</v>
      </c>
      <c r="Q130" s="18">
        <v>44166</v>
      </c>
      <c r="R130" s="17" t="s">
        <v>45</v>
      </c>
      <c r="S130" s="35" t="s">
        <v>44</v>
      </c>
      <c r="T130" s="34" t="s">
        <v>106</v>
      </c>
    </row>
    <row r="131" spans="1:20" ht="63.75">
      <c r="A131" s="420">
        <v>128</v>
      </c>
      <c r="B131" s="28">
        <v>106</v>
      </c>
      <c r="C131" s="35"/>
      <c r="D131" s="35" t="s">
        <v>586</v>
      </c>
      <c r="E131" s="35"/>
      <c r="F131" s="35" t="s">
        <v>587</v>
      </c>
      <c r="G131" s="35" t="s">
        <v>650</v>
      </c>
      <c r="H131" s="17" t="s">
        <v>40</v>
      </c>
      <c r="I131" s="77">
        <v>642</v>
      </c>
      <c r="J131" s="39" t="s">
        <v>59</v>
      </c>
      <c r="K131" s="39">
        <v>1</v>
      </c>
      <c r="L131" s="39" t="s">
        <v>42</v>
      </c>
      <c r="M131" s="39" t="s">
        <v>43</v>
      </c>
      <c r="N131" s="352">
        <v>1000000</v>
      </c>
      <c r="O131" s="35" t="s">
        <v>54</v>
      </c>
      <c r="P131" s="18">
        <v>43831</v>
      </c>
      <c r="Q131" s="18">
        <v>44166</v>
      </c>
      <c r="R131" s="17" t="s">
        <v>45</v>
      </c>
      <c r="S131" s="35" t="s">
        <v>44</v>
      </c>
      <c r="T131" s="34" t="s">
        <v>106</v>
      </c>
    </row>
    <row r="132" spans="1:20" ht="63.75">
      <c r="A132" s="420">
        <v>129</v>
      </c>
      <c r="B132" s="28">
        <v>107</v>
      </c>
      <c r="C132" s="35"/>
      <c r="D132" s="35" t="s">
        <v>586</v>
      </c>
      <c r="E132" s="35"/>
      <c r="F132" s="35" t="s">
        <v>587</v>
      </c>
      <c r="G132" s="35" t="s">
        <v>650</v>
      </c>
      <c r="H132" s="17" t="s">
        <v>40</v>
      </c>
      <c r="I132" s="77">
        <v>642</v>
      </c>
      <c r="J132" s="39" t="s">
        <v>59</v>
      </c>
      <c r="K132" s="39">
        <v>1</v>
      </c>
      <c r="L132" s="39" t="s">
        <v>42</v>
      </c>
      <c r="M132" s="39" t="s">
        <v>43</v>
      </c>
      <c r="N132" s="368">
        <v>1100000</v>
      </c>
      <c r="O132" s="39" t="s">
        <v>54</v>
      </c>
      <c r="P132" s="29">
        <v>43831</v>
      </c>
      <c r="Q132" s="29">
        <v>44166</v>
      </c>
      <c r="R132" s="34" t="s">
        <v>45</v>
      </c>
      <c r="S132" s="39" t="s">
        <v>44</v>
      </c>
      <c r="T132" s="34" t="s">
        <v>106</v>
      </c>
    </row>
    <row r="133" spans="1:20" ht="63.75">
      <c r="A133" s="420">
        <v>130</v>
      </c>
      <c r="B133" s="28">
        <v>108</v>
      </c>
      <c r="C133" s="39"/>
      <c r="D133" s="35" t="s">
        <v>586</v>
      </c>
      <c r="E133" s="39"/>
      <c r="F133" s="35" t="s">
        <v>587</v>
      </c>
      <c r="G133" s="35" t="s">
        <v>650</v>
      </c>
      <c r="H133" s="31" t="s">
        <v>40</v>
      </c>
      <c r="I133" s="285">
        <v>642</v>
      </c>
      <c r="J133" s="35" t="s">
        <v>59</v>
      </c>
      <c r="K133" s="35">
        <v>1</v>
      </c>
      <c r="L133" s="35" t="s">
        <v>42</v>
      </c>
      <c r="M133" s="35" t="s">
        <v>43</v>
      </c>
      <c r="N133" s="352">
        <v>744000</v>
      </c>
      <c r="O133" s="3" t="s">
        <v>82</v>
      </c>
      <c r="P133" s="32">
        <v>43831</v>
      </c>
      <c r="Q133" s="32">
        <v>44166</v>
      </c>
      <c r="R133" s="35" t="s">
        <v>45</v>
      </c>
      <c r="S133" s="35" t="s">
        <v>44</v>
      </c>
      <c r="T133" s="35" t="s">
        <v>106</v>
      </c>
    </row>
    <row r="134" spans="1:20" ht="63.75">
      <c r="A134" s="420">
        <v>131</v>
      </c>
      <c r="B134" s="28">
        <v>109</v>
      </c>
      <c r="C134" s="39"/>
      <c r="D134" s="34" t="s">
        <v>107</v>
      </c>
      <c r="E134" s="39"/>
      <c r="F134" s="72" t="s">
        <v>107</v>
      </c>
      <c r="G134" s="35" t="s">
        <v>650</v>
      </c>
      <c r="H134" s="79" t="s">
        <v>40</v>
      </c>
      <c r="I134" s="77">
        <v>642</v>
      </c>
      <c r="J134" s="39" t="s">
        <v>59</v>
      </c>
      <c r="K134" s="39">
        <v>1</v>
      </c>
      <c r="L134" s="39" t="s">
        <v>42</v>
      </c>
      <c r="M134" s="39" t="s">
        <v>43</v>
      </c>
      <c r="N134" s="368">
        <v>2500000</v>
      </c>
      <c r="O134" s="307" t="s">
        <v>82</v>
      </c>
      <c r="P134" s="281">
        <v>43831</v>
      </c>
      <c r="Q134" s="281">
        <v>44166</v>
      </c>
      <c r="R134" s="39" t="s">
        <v>45</v>
      </c>
      <c r="S134" s="39" t="s">
        <v>44</v>
      </c>
      <c r="T134" s="39" t="s">
        <v>106</v>
      </c>
    </row>
    <row r="135" spans="1:20" ht="63.75">
      <c r="A135" s="420">
        <v>132</v>
      </c>
      <c r="B135" s="28">
        <v>110</v>
      </c>
      <c r="C135" s="35"/>
      <c r="D135" s="35" t="s">
        <v>107</v>
      </c>
      <c r="E135" s="35"/>
      <c r="F135" s="35" t="s">
        <v>107</v>
      </c>
      <c r="G135" s="35" t="s">
        <v>650</v>
      </c>
      <c r="H135" s="35" t="s">
        <v>40</v>
      </c>
      <c r="I135" s="285">
        <v>642</v>
      </c>
      <c r="J135" s="35" t="s">
        <v>59</v>
      </c>
      <c r="K135" s="35">
        <v>1</v>
      </c>
      <c r="L135" s="35" t="s">
        <v>42</v>
      </c>
      <c r="M135" s="35" t="s">
        <v>43</v>
      </c>
      <c r="N135" s="352">
        <v>540000</v>
      </c>
      <c r="O135" s="3" t="s">
        <v>82</v>
      </c>
      <c r="P135" s="32">
        <v>43831</v>
      </c>
      <c r="Q135" s="32">
        <v>44166</v>
      </c>
      <c r="R135" s="35" t="s">
        <v>45</v>
      </c>
      <c r="S135" s="35" t="s">
        <v>44</v>
      </c>
      <c r="T135" s="35" t="s">
        <v>106</v>
      </c>
    </row>
    <row r="136" spans="1:20" ht="63.75">
      <c r="A136" s="420">
        <v>133</v>
      </c>
      <c r="B136" s="28">
        <v>111</v>
      </c>
      <c r="C136" s="35"/>
      <c r="D136" s="35" t="s">
        <v>107</v>
      </c>
      <c r="E136" s="35"/>
      <c r="F136" s="35" t="s">
        <v>107</v>
      </c>
      <c r="G136" s="35" t="s">
        <v>650</v>
      </c>
      <c r="H136" s="35" t="s">
        <v>40</v>
      </c>
      <c r="I136" s="285">
        <v>642</v>
      </c>
      <c r="J136" s="35" t="s">
        <v>59</v>
      </c>
      <c r="K136" s="35">
        <v>1</v>
      </c>
      <c r="L136" s="35" t="s">
        <v>42</v>
      </c>
      <c r="M136" s="35" t="s">
        <v>43</v>
      </c>
      <c r="N136" s="352">
        <v>1700000</v>
      </c>
      <c r="O136" s="3" t="s">
        <v>82</v>
      </c>
      <c r="P136" s="32">
        <v>43831</v>
      </c>
      <c r="Q136" s="32">
        <v>44166</v>
      </c>
      <c r="R136" s="35" t="s">
        <v>45</v>
      </c>
      <c r="S136" s="35" t="s">
        <v>44</v>
      </c>
      <c r="T136" s="35" t="s">
        <v>106</v>
      </c>
    </row>
    <row r="137" spans="1:20" ht="13.5">
      <c r="A137" s="420"/>
      <c r="B137" s="28"/>
      <c r="C137" s="19"/>
      <c r="D137" s="19"/>
      <c r="E137" s="19"/>
      <c r="F137" s="241"/>
      <c r="G137" s="380" t="s">
        <v>101</v>
      </c>
      <c r="H137" s="381"/>
      <c r="I137" s="382"/>
      <c r="J137" s="382"/>
      <c r="K137" s="382"/>
      <c r="L137" s="382"/>
      <c r="M137" s="382"/>
      <c r="N137" s="383">
        <f>SUM(N26:N136)</f>
        <v>309643800</v>
      </c>
      <c r="O137" s="19"/>
      <c r="P137" s="19"/>
      <c r="Q137" s="26"/>
      <c r="R137" s="19"/>
      <c r="S137" s="19"/>
      <c r="T137" s="19"/>
    </row>
    <row r="138" spans="1:20">
      <c r="A138" s="420"/>
      <c r="B138" s="28"/>
      <c r="C138" s="17"/>
      <c r="D138" s="17"/>
      <c r="E138" s="17"/>
      <c r="F138" s="31"/>
      <c r="G138" s="4" t="s">
        <v>585</v>
      </c>
      <c r="H138" s="38"/>
      <c r="I138" s="34"/>
      <c r="J138" s="34"/>
      <c r="K138" s="34"/>
      <c r="L138" s="34"/>
      <c r="M138" s="17"/>
      <c r="N138" s="21"/>
      <c r="O138" s="17"/>
      <c r="P138" s="17"/>
      <c r="Q138" s="18"/>
      <c r="R138" s="17"/>
      <c r="S138" s="17"/>
      <c r="T138" s="17"/>
    </row>
    <row r="139" spans="1:20" ht="63.75">
      <c r="A139" s="420">
        <v>134</v>
      </c>
      <c r="B139" s="28">
        <v>112</v>
      </c>
      <c r="C139" s="17"/>
      <c r="D139" s="17" t="s">
        <v>80</v>
      </c>
      <c r="E139" s="17"/>
      <c r="F139" s="17" t="s">
        <v>67</v>
      </c>
      <c r="G139" s="68" t="s">
        <v>319</v>
      </c>
      <c r="H139" s="35" t="s">
        <v>92</v>
      </c>
      <c r="I139" s="35">
        <v>642</v>
      </c>
      <c r="J139" s="35" t="s">
        <v>59</v>
      </c>
      <c r="K139" s="35">
        <v>1</v>
      </c>
      <c r="L139" s="35" t="s">
        <v>42</v>
      </c>
      <c r="M139" s="28" t="s">
        <v>43</v>
      </c>
      <c r="N139" s="69">
        <v>500000</v>
      </c>
      <c r="O139" s="17" t="s">
        <v>82</v>
      </c>
      <c r="P139" s="18">
        <v>43891</v>
      </c>
      <c r="Q139" s="18">
        <v>43983</v>
      </c>
      <c r="R139" s="35" t="s">
        <v>605</v>
      </c>
      <c r="S139" s="17" t="s">
        <v>54</v>
      </c>
      <c r="T139" s="17" t="s">
        <v>106</v>
      </c>
    </row>
    <row r="140" spans="1:20" ht="63.75">
      <c r="A140" s="420">
        <v>135</v>
      </c>
      <c r="B140" s="28">
        <v>113</v>
      </c>
      <c r="C140" s="17"/>
      <c r="D140" s="17" t="s">
        <v>107</v>
      </c>
      <c r="E140" s="17"/>
      <c r="F140" s="17" t="s">
        <v>107</v>
      </c>
      <c r="G140" s="67" t="s">
        <v>651</v>
      </c>
      <c r="H140" s="39" t="s">
        <v>40</v>
      </c>
      <c r="I140" s="19">
        <v>642</v>
      </c>
      <c r="J140" s="19" t="s">
        <v>59</v>
      </c>
      <c r="K140" s="19">
        <v>1</v>
      </c>
      <c r="L140" s="19" t="s">
        <v>42</v>
      </c>
      <c r="M140" s="17" t="s">
        <v>43</v>
      </c>
      <c r="N140" s="367">
        <v>3900000</v>
      </c>
      <c r="O140" s="67" t="s">
        <v>82</v>
      </c>
      <c r="P140" s="18">
        <v>43862</v>
      </c>
      <c r="Q140" s="18">
        <v>43922</v>
      </c>
      <c r="R140" s="35" t="s">
        <v>45</v>
      </c>
      <c r="S140" s="17" t="s">
        <v>44</v>
      </c>
      <c r="T140" s="17" t="s">
        <v>106</v>
      </c>
    </row>
    <row r="141" spans="1:20" ht="63.75">
      <c r="A141" s="420">
        <v>136</v>
      </c>
      <c r="B141" s="28">
        <v>114</v>
      </c>
      <c r="C141" s="17"/>
      <c r="D141" s="17" t="s">
        <v>107</v>
      </c>
      <c r="E141" s="17"/>
      <c r="F141" s="17" t="s">
        <v>107</v>
      </c>
      <c r="G141" s="67" t="s">
        <v>652</v>
      </c>
      <c r="H141" s="39" t="s">
        <v>40</v>
      </c>
      <c r="I141" s="17">
        <v>642</v>
      </c>
      <c r="J141" s="17" t="s">
        <v>59</v>
      </c>
      <c r="K141" s="17">
        <v>1</v>
      </c>
      <c r="L141" s="17" t="s">
        <v>42</v>
      </c>
      <c r="M141" s="17" t="s">
        <v>43</v>
      </c>
      <c r="N141" s="367">
        <v>3500000</v>
      </c>
      <c r="O141" s="17" t="s">
        <v>82</v>
      </c>
      <c r="P141" s="18">
        <v>43862</v>
      </c>
      <c r="Q141" s="18">
        <v>43922</v>
      </c>
      <c r="R141" s="35" t="s">
        <v>45</v>
      </c>
      <c r="S141" s="17" t="s">
        <v>44</v>
      </c>
      <c r="T141" s="17" t="s">
        <v>106</v>
      </c>
    </row>
    <row r="142" spans="1:20" ht="63.75">
      <c r="A142" s="420">
        <v>137</v>
      </c>
      <c r="B142" s="28">
        <v>115</v>
      </c>
      <c r="C142" s="17"/>
      <c r="D142" s="17" t="s">
        <v>107</v>
      </c>
      <c r="E142" s="17"/>
      <c r="F142" s="17" t="s">
        <v>107</v>
      </c>
      <c r="G142" s="35" t="s">
        <v>654</v>
      </c>
      <c r="H142" s="35" t="s">
        <v>92</v>
      </c>
      <c r="I142" s="17">
        <v>642</v>
      </c>
      <c r="J142" s="17" t="s">
        <v>59</v>
      </c>
      <c r="K142" s="17">
        <v>1</v>
      </c>
      <c r="L142" s="17" t="s">
        <v>42</v>
      </c>
      <c r="M142" s="17" t="s">
        <v>43</v>
      </c>
      <c r="N142" s="21">
        <v>4500000</v>
      </c>
      <c r="O142" s="17" t="s">
        <v>60</v>
      </c>
      <c r="P142" s="18">
        <v>44136</v>
      </c>
      <c r="Q142" s="18">
        <v>44166</v>
      </c>
      <c r="R142" s="17" t="s">
        <v>55</v>
      </c>
      <c r="S142" s="17" t="s">
        <v>54</v>
      </c>
      <c r="T142" s="17" t="s">
        <v>106</v>
      </c>
    </row>
    <row r="143" spans="1:20" ht="63.75">
      <c r="A143" s="420">
        <v>138</v>
      </c>
      <c r="B143" s="28">
        <v>116</v>
      </c>
      <c r="C143" s="17"/>
      <c r="D143" s="17" t="s">
        <v>107</v>
      </c>
      <c r="E143" s="17"/>
      <c r="F143" s="17" t="s">
        <v>107</v>
      </c>
      <c r="G143" s="35" t="s">
        <v>653</v>
      </c>
      <c r="H143" s="39" t="s">
        <v>40</v>
      </c>
      <c r="I143" s="17">
        <v>642</v>
      </c>
      <c r="J143" s="17" t="s">
        <v>59</v>
      </c>
      <c r="K143" s="17">
        <v>1</v>
      </c>
      <c r="L143" s="17" t="s">
        <v>42</v>
      </c>
      <c r="M143" s="17" t="s">
        <v>43</v>
      </c>
      <c r="N143" s="367">
        <v>3000000</v>
      </c>
      <c r="O143" s="17" t="s">
        <v>82</v>
      </c>
      <c r="P143" s="18">
        <v>43983</v>
      </c>
      <c r="Q143" s="18">
        <v>44105</v>
      </c>
      <c r="R143" s="35" t="s">
        <v>45</v>
      </c>
      <c r="S143" s="17" t="s">
        <v>44</v>
      </c>
      <c r="T143" s="17" t="s">
        <v>106</v>
      </c>
    </row>
    <row r="144" spans="1:20" ht="63.75">
      <c r="A144" s="420">
        <v>139</v>
      </c>
      <c r="B144" s="28">
        <v>117</v>
      </c>
      <c r="C144" s="17"/>
      <c r="D144" s="17" t="s">
        <v>107</v>
      </c>
      <c r="E144" s="17"/>
      <c r="F144" s="17" t="s">
        <v>107</v>
      </c>
      <c r="G144" s="35" t="s">
        <v>654</v>
      </c>
      <c r="H144" s="39" t="s">
        <v>40</v>
      </c>
      <c r="I144" s="17">
        <v>642</v>
      </c>
      <c r="J144" s="17" t="s">
        <v>59</v>
      </c>
      <c r="K144" s="17">
        <v>1</v>
      </c>
      <c r="L144" s="17" t="s">
        <v>42</v>
      </c>
      <c r="M144" s="17" t="s">
        <v>43</v>
      </c>
      <c r="N144" s="97">
        <v>1600000</v>
      </c>
      <c r="O144" s="17" t="s">
        <v>60</v>
      </c>
      <c r="P144" s="18">
        <v>44044</v>
      </c>
      <c r="Q144" s="18">
        <v>44075</v>
      </c>
      <c r="R144" s="35" t="s">
        <v>45</v>
      </c>
      <c r="S144" s="17" t="s">
        <v>44</v>
      </c>
      <c r="T144" s="17" t="s">
        <v>106</v>
      </c>
    </row>
    <row r="145" spans="1:20" ht="63.75">
      <c r="A145" s="420">
        <v>140</v>
      </c>
      <c r="B145" s="28">
        <v>118</v>
      </c>
      <c r="C145" s="17"/>
      <c r="D145" s="17" t="s">
        <v>107</v>
      </c>
      <c r="E145" s="17"/>
      <c r="F145" s="17" t="s">
        <v>107</v>
      </c>
      <c r="G145" s="35" t="s">
        <v>655</v>
      </c>
      <c r="H145" s="39" t="s">
        <v>40</v>
      </c>
      <c r="I145" s="17">
        <v>642</v>
      </c>
      <c r="J145" s="17" t="s">
        <v>59</v>
      </c>
      <c r="K145" s="17">
        <v>1</v>
      </c>
      <c r="L145" s="17" t="s">
        <v>42</v>
      </c>
      <c r="M145" s="17" t="s">
        <v>43</v>
      </c>
      <c r="N145" s="97">
        <v>1775000</v>
      </c>
      <c r="O145" s="17" t="s">
        <v>60</v>
      </c>
      <c r="P145" s="18">
        <v>43891</v>
      </c>
      <c r="Q145" s="18">
        <v>43922</v>
      </c>
      <c r="R145" s="35" t="s">
        <v>45</v>
      </c>
      <c r="S145" s="17" t="s">
        <v>44</v>
      </c>
      <c r="T145" s="17" t="s">
        <v>106</v>
      </c>
    </row>
    <row r="146" spans="1:20" ht="63.75">
      <c r="A146" s="420">
        <v>141</v>
      </c>
      <c r="B146" s="28">
        <v>119</v>
      </c>
      <c r="C146" s="17"/>
      <c r="D146" s="17" t="s">
        <v>107</v>
      </c>
      <c r="E146" s="17"/>
      <c r="F146" s="17" t="s">
        <v>107</v>
      </c>
      <c r="G146" s="35" t="s">
        <v>655</v>
      </c>
      <c r="H146" s="39" t="s">
        <v>40</v>
      </c>
      <c r="I146" s="17">
        <v>642</v>
      </c>
      <c r="J146" s="17" t="s">
        <v>59</v>
      </c>
      <c r="K146" s="17">
        <v>1</v>
      </c>
      <c r="L146" s="17" t="s">
        <v>42</v>
      </c>
      <c r="M146" s="17" t="s">
        <v>43</v>
      </c>
      <c r="N146" s="367">
        <v>674000</v>
      </c>
      <c r="O146" s="17" t="s">
        <v>82</v>
      </c>
      <c r="P146" s="18">
        <v>43922</v>
      </c>
      <c r="Q146" s="18">
        <v>43952</v>
      </c>
      <c r="R146" s="35" t="s">
        <v>45</v>
      </c>
      <c r="S146" s="17" t="s">
        <v>44</v>
      </c>
      <c r="T146" s="17" t="s">
        <v>106</v>
      </c>
    </row>
    <row r="147" spans="1:20" ht="63.75">
      <c r="A147" s="420">
        <v>142</v>
      </c>
      <c r="B147" s="28">
        <v>120</v>
      </c>
      <c r="C147" s="17"/>
      <c r="D147" s="17" t="s">
        <v>107</v>
      </c>
      <c r="E147" s="17"/>
      <c r="F147" s="17" t="s">
        <v>107</v>
      </c>
      <c r="G147" s="35" t="s">
        <v>655</v>
      </c>
      <c r="H147" s="39" t="s">
        <v>40</v>
      </c>
      <c r="I147" s="17">
        <v>642</v>
      </c>
      <c r="J147" s="17" t="s">
        <v>59</v>
      </c>
      <c r="K147" s="17">
        <v>1</v>
      </c>
      <c r="L147" s="17" t="s">
        <v>42</v>
      </c>
      <c r="M147" s="17" t="s">
        <v>43</v>
      </c>
      <c r="N147" s="367">
        <v>1579000</v>
      </c>
      <c r="O147" s="17" t="s">
        <v>82</v>
      </c>
      <c r="P147" s="18">
        <v>44105</v>
      </c>
      <c r="Q147" s="18">
        <v>44136</v>
      </c>
      <c r="R147" s="35" t="s">
        <v>45</v>
      </c>
      <c r="S147" s="17" t="s">
        <v>44</v>
      </c>
      <c r="T147" s="17" t="s">
        <v>106</v>
      </c>
    </row>
    <row r="148" spans="1:20" ht="63.75">
      <c r="A148" s="420">
        <v>143</v>
      </c>
      <c r="B148" s="28">
        <v>121</v>
      </c>
      <c r="C148" s="17"/>
      <c r="D148" s="17" t="s">
        <v>107</v>
      </c>
      <c r="E148" s="17"/>
      <c r="F148" s="17" t="s">
        <v>107</v>
      </c>
      <c r="G148" s="35" t="s">
        <v>655</v>
      </c>
      <c r="H148" s="39" t="s">
        <v>40</v>
      </c>
      <c r="I148" s="17">
        <v>642</v>
      </c>
      <c r="J148" s="17" t="s">
        <v>59</v>
      </c>
      <c r="K148" s="17">
        <v>1</v>
      </c>
      <c r="L148" s="17" t="s">
        <v>42</v>
      </c>
      <c r="M148" s="17" t="s">
        <v>43</v>
      </c>
      <c r="N148" s="367">
        <v>768000</v>
      </c>
      <c r="O148" s="17" t="s">
        <v>82</v>
      </c>
      <c r="P148" s="18">
        <v>44105</v>
      </c>
      <c r="Q148" s="18">
        <v>44136</v>
      </c>
      <c r="R148" s="35" t="s">
        <v>45</v>
      </c>
      <c r="S148" s="17" t="s">
        <v>44</v>
      </c>
      <c r="T148" s="17" t="s">
        <v>106</v>
      </c>
    </row>
    <row r="149" spans="1:20" ht="63.75">
      <c r="A149" s="420">
        <v>144</v>
      </c>
      <c r="B149" s="28">
        <v>122</v>
      </c>
      <c r="C149" s="17"/>
      <c r="D149" s="17" t="s">
        <v>611</v>
      </c>
      <c r="E149" s="17"/>
      <c r="F149" s="17" t="s">
        <v>702</v>
      </c>
      <c r="G149" s="35" t="s">
        <v>542</v>
      </c>
      <c r="H149" s="39" t="s">
        <v>40</v>
      </c>
      <c r="I149" s="17">
        <v>642</v>
      </c>
      <c r="J149" s="17" t="s">
        <v>59</v>
      </c>
      <c r="K149" s="17">
        <v>1</v>
      </c>
      <c r="L149" s="17" t="s">
        <v>42</v>
      </c>
      <c r="M149" s="17" t="s">
        <v>43</v>
      </c>
      <c r="N149" s="367">
        <v>1500000</v>
      </c>
      <c r="O149" s="17" t="s">
        <v>54</v>
      </c>
      <c r="P149" s="18">
        <v>43952</v>
      </c>
      <c r="Q149" s="18">
        <v>44013</v>
      </c>
      <c r="R149" s="35" t="s">
        <v>45</v>
      </c>
      <c r="S149" s="17" t="s">
        <v>44</v>
      </c>
      <c r="T149" s="17" t="s">
        <v>106</v>
      </c>
    </row>
    <row r="150" spans="1:20" ht="63.75">
      <c r="A150" s="420">
        <v>145</v>
      </c>
      <c r="B150" s="28">
        <v>123</v>
      </c>
      <c r="C150" s="17"/>
      <c r="D150" s="17" t="s">
        <v>107</v>
      </c>
      <c r="E150" s="17"/>
      <c r="F150" s="17" t="s">
        <v>107</v>
      </c>
      <c r="G150" s="35" t="s">
        <v>655</v>
      </c>
      <c r="H150" s="35" t="s">
        <v>40</v>
      </c>
      <c r="I150" s="28">
        <v>642</v>
      </c>
      <c r="J150" s="17" t="s">
        <v>59</v>
      </c>
      <c r="K150" s="17">
        <v>1</v>
      </c>
      <c r="L150" s="17" t="s">
        <v>42</v>
      </c>
      <c r="M150" s="17" t="s">
        <v>43</v>
      </c>
      <c r="N150" s="367">
        <v>3300000</v>
      </c>
      <c r="O150" s="17" t="s">
        <v>82</v>
      </c>
      <c r="P150" s="18">
        <v>44136</v>
      </c>
      <c r="Q150" s="18">
        <v>44166</v>
      </c>
      <c r="R150" s="35" t="s">
        <v>45</v>
      </c>
      <c r="S150" s="17" t="s">
        <v>44</v>
      </c>
      <c r="T150" s="17" t="s">
        <v>106</v>
      </c>
    </row>
    <row r="151" spans="1:20" ht="63.75">
      <c r="A151" s="420">
        <v>146</v>
      </c>
      <c r="B151" s="28">
        <v>124</v>
      </c>
      <c r="C151" s="17"/>
      <c r="D151" s="17" t="s">
        <v>107</v>
      </c>
      <c r="E151" s="17"/>
      <c r="F151" s="17" t="s">
        <v>107</v>
      </c>
      <c r="G151" s="35" t="s">
        <v>655</v>
      </c>
      <c r="H151" s="39" t="s">
        <v>40</v>
      </c>
      <c r="I151" s="17">
        <v>642</v>
      </c>
      <c r="J151" s="17" t="s">
        <v>59</v>
      </c>
      <c r="K151" s="17">
        <v>1</v>
      </c>
      <c r="L151" s="17" t="s">
        <v>42</v>
      </c>
      <c r="M151" s="17" t="s">
        <v>43</v>
      </c>
      <c r="N151" s="367">
        <v>5400000</v>
      </c>
      <c r="O151" s="17" t="s">
        <v>82</v>
      </c>
      <c r="P151" s="18">
        <v>43862</v>
      </c>
      <c r="Q151" s="18">
        <v>43922</v>
      </c>
      <c r="R151" s="35" t="s">
        <v>45</v>
      </c>
      <c r="S151" s="17" t="s">
        <v>44</v>
      </c>
      <c r="T151" s="17" t="s">
        <v>106</v>
      </c>
    </row>
    <row r="152" spans="1:20" ht="63.75">
      <c r="A152" s="420">
        <v>147</v>
      </c>
      <c r="B152" s="28">
        <v>125</v>
      </c>
      <c r="C152" s="17"/>
      <c r="D152" s="17" t="s">
        <v>107</v>
      </c>
      <c r="E152" s="17"/>
      <c r="F152" s="17" t="s">
        <v>107</v>
      </c>
      <c r="G152" s="35" t="s">
        <v>655</v>
      </c>
      <c r="H152" s="39" t="s">
        <v>40</v>
      </c>
      <c r="I152" s="17">
        <v>642</v>
      </c>
      <c r="J152" s="17" t="s">
        <v>59</v>
      </c>
      <c r="K152" s="17">
        <v>1</v>
      </c>
      <c r="L152" s="17" t="s">
        <v>42</v>
      </c>
      <c r="M152" s="17" t="s">
        <v>43</v>
      </c>
      <c r="N152" s="367">
        <v>3000000</v>
      </c>
      <c r="O152" s="17" t="s">
        <v>82</v>
      </c>
      <c r="P152" s="18">
        <v>43983</v>
      </c>
      <c r="Q152" s="18">
        <v>44105</v>
      </c>
      <c r="R152" s="35" t="s">
        <v>45</v>
      </c>
      <c r="S152" s="17" t="s">
        <v>44</v>
      </c>
      <c r="T152" s="17" t="s">
        <v>106</v>
      </c>
    </row>
    <row r="153" spans="1:20" ht="63.75">
      <c r="A153" s="420">
        <v>148</v>
      </c>
      <c r="B153" s="28">
        <v>126</v>
      </c>
      <c r="C153" s="17"/>
      <c r="D153" s="17" t="s">
        <v>107</v>
      </c>
      <c r="E153" s="17"/>
      <c r="F153" s="17" t="s">
        <v>107</v>
      </c>
      <c r="G153" s="39" t="s">
        <v>654</v>
      </c>
      <c r="H153" s="39" t="s">
        <v>40</v>
      </c>
      <c r="I153" s="34">
        <v>642</v>
      </c>
      <c r="J153" s="34" t="s">
        <v>59</v>
      </c>
      <c r="K153" s="34">
        <v>1</v>
      </c>
      <c r="L153" s="34" t="s">
        <v>42</v>
      </c>
      <c r="M153" s="34" t="s">
        <v>43</v>
      </c>
      <c r="N153" s="113">
        <v>3600000</v>
      </c>
      <c r="O153" s="17" t="s">
        <v>60</v>
      </c>
      <c r="P153" s="18">
        <v>43983</v>
      </c>
      <c r="Q153" s="18">
        <v>44013</v>
      </c>
      <c r="R153" s="35" t="s">
        <v>45</v>
      </c>
      <c r="S153" s="17" t="s">
        <v>44</v>
      </c>
      <c r="T153" s="17" t="s">
        <v>106</v>
      </c>
    </row>
    <row r="154" spans="1:20" ht="63.75">
      <c r="A154" s="420">
        <v>149</v>
      </c>
      <c r="B154" s="28">
        <v>127</v>
      </c>
      <c r="C154" s="17"/>
      <c r="D154" s="17" t="s">
        <v>107</v>
      </c>
      <c r="E154" s="17"/>
      <c r="F154" s="31" t="s">
        <v>107</v>
      </c>
      <c r="G154" s="35" t="s">
        <v>656</v>
      </c>
      <c r="H154" s="39" t="s">
        <v>40</v>
      </c>
      <c r="I154" s="17">
        <v>642</v>
      </c>
      <c r="J154" s="17" t="s">
        <v>59</v>
      </c>
      <c r="K154" s="17">
        <v>1</v>
      </c>
      <c r="L154" s="17" t="s">
        <v>42</v>
      </c>
      <c r="M154" s="17" t="s">
        <v>43</v>
      </c>
      <c r="N154" s="349">
        <v>544500</v>
      </c>
      <c r="O154" s="28" t="s">
        <v>82</v>
      </c>
      <c r="P154" s="25">
        <v>43831</v>
      </c>
      <c r="Q154" s="402">
        <v>43831</v>
      </c>
      <c r="R154" s="35" t="s">
        <v>45</v>
      </c>
      <c r="S154" s="17" t="s">
        <v>44</v>
      </c>
      <c r="T154" s="17" t="s">
        <v>106</v>
      </c>
    </row>
    <row r="155" spans="1:20" ht="63.75">
      <c r="A155" s="420">
        <v>150</v>
      </c>
      <c r="B155" s="28">
        <v>128</v>
      </c>
      <c r="C155" s="17"/>
      <c r="D155" s="17" t="s">
        <v>107</v>
      </c>
      <c r="E155" s="17"/>
      <c r="F155" s="31" t="s">
        <v>107</v>
      </c>
      <c r="G155" s="35" t="s">
        <v>656</v>
      </c>
      <c r="H155" s="39" t="s">
        <v>40</v>
      </c>
      <c r="I155" s="17">
        <v>642</v>
      </c>
      <c r="J155" s="17" t="s">
        <v>59</v>
      </c>
      <c r="K155" s="17">
        <v>1</v>
      </c>
      <c r="L155" s="17" t="s">
        <v>42</v>
      </c>
      <c r="M155" s="17" t="s">
        <v>43</v>
      </c>
      <c r="N155" s="349">
        <v>675000</v>
      </c>
      <c r="O155" s="28" t="s">
        <v>82</v>
      </c>
      <c r="P155" s="25">
        <v>43831</v>
      </c>
      <c r="Q155" s="403">
        <v>43831</v>
      </c>
      <c r="R155" s="35" t="s">
        <v>45</v>
      </c>
      <c r="S155" s="17" t="s">
        <v>44</v>
      </c>
      <c r="T155" s="17" t="s">
        <v>106</v>
      </c>
    </row>
    <row r="156" spans="1:20" ht="63.75">
      <c r="A156" s="420">
        <v>151</v>
      </c>
      <c r="B156" s="28">
        <v>129</v>
      </c>
      <c r="C156" s="17"/>
      <c r="D156" s="17" t="s">
        <v>107</v>
      </c>
      <c r="E156" s="17"/>
      <c r="F156" s="31" t="s">
        <v>107</v>
      </c>
      <c r="G156" s="35" t="s">
        <v>656</v>
      </c>
      <c r="H156" s="39" t="s">
        <v>40</v>
      </c>
      <c r="I156" s="28">
        <v>642</v>
      </c>
      <c r="J156" s="17" t="s">
        <v>59</v>
      </c>
      <c r="K156" s="17">
        <v>1</v>
      </c>
      <c r="L156" s="17" t="s">
        <v>42</v>
      </c>
      <c r="M156" s="17" t="s">
        <v>43</v>
      </c>
      <c r="N156" s="349">
        <v>810000</v>
      </c>
      <c r="O156" s="28" t="s">
        <v>82</v>
      </c>
      <c r="P156" s="404">
        <v>44166</v>
      </c>
      <c r="Q156" s="310">
        <v>44166</v>
      </c>
      <c r="R156" s="35" t="s">
        <v>45</v>
      </c>
      <c r="S156" s="17" t="s">
        <v>44</v>
      </c>
      <c r="T156" s="17" t="s">
        <v>106</v>
      </c>
    </row>
    <row r="157" spans="1:20" ht="63.75">
      <c r="A157" s="420">
        <v>152</v>
      </c>
      <c r="B157" s="28">
        <v>130</v>
      </c>
      <c r="C157" s="17"/>
      <c r="D157" s="17" t="s">
        <v>107</v>
      </c>
      <c r="E157" s="17"/>
      <c r="F157" s="31" t="s">
        <v>107</v>
      </c>
      <c r="G157" s="35" t="s">
        <v>656</v>
      </c>
      <c r="H157" s="39" t="s">
        <v>40</v>
      </c>
      <c r="I157" s="28">
        <v>642</v>
      </c>
      <c r="J157" s="17" t="s">
        <v>59</v>
      </c>
      <c r="K157" s="17">
        <v>1</v>
      </c>
      <c r="L157" s="17" t="s">
        <v>42</v>
      </c>
      <c r="M157" s="17" t="s">
        <v>43</v>
      </c>
      <c r="N157" s="65">
        <v>5000000</v>
      </c>
      <c r="O157" s="34" t="s">
        <v>60</v>
      </c>
      <c r="P157" s="29">
        <v>43862</v>
      </c>
      <c r="Q157" s="364">
        <v>43862</v>
      </c>
      <c r="R157" s="35" t="s">
        <v>45</v>
      </c>
      <c r="S157" s="17" t="s">
        <v>44</v>
      </c>
      <c r="T157" s="17" t="s">
        <v>106</v>
      </c>
    </row>
    <row r="158" spans="1:20" ht="63.75">
      <c r="A158" s="420">
        <v>153</v>
      </c>
      <c r="B158" s="28">
        <v>131</v>
      </c>
      <c r="C158" s="17"/>
      <c r="D158" s="17" t="s">
        <v>107</v>
      </c>
      <c r="E158" s="17"/>
      <c r="F158" s="17" t="s">
        <v>107</v>
      </c>
      <c r="G158" s="35" t="s">
        <v>657</v>
      </c>
      <c r="H158" s="35" t="s">
        <v>92</v>
      </c>
      <c r="I158" s="28">
        <v>642</v>
      </c>
      <c r="J158" s="17" t="s">
        <v>59</v>
      </c>
      <c r="K158" s="17">
        <v>1</v>
      </c>
      <c r="L158" s="17" t="s">
        <v>42</v>
      </c>
      <c r="M158" s="17" t="s">
        <v>43</v>
      </c>
      <c r="N158" s="352">
        <v>150000</v>
      </c>
      <c r="O158" s="35" t="s">
        <v>82</v>
      </c>
      <c r="P158" s="18">
        <v>43831</v>
      </c>
      <c r="Q158" s="18">
        <v>44166</v>
      </c>
      <c r="R158" s="35" t="s">
        <v>604</v>
      </c>
      <c r="S158" s="28" t="s">
        <v>82</v>
      </c>
      <c r="T158" s="17" t="s">
        <v>106</v>
      </c>
    </row>
    <row r="159" spans="1:20" ht="63.75">
      <c r="A159" s="420">
        <v>154</v>
      </c>
      <c r="B159" s="28">
        <v>132</v>
      </c>
      <c r="C159" s="17"/>
      <c r="D159" s="17" t="s">
        <v>107</v>
      </c>
      <c r="E159" s="17"/>
      <c r="F159" s="17" t="s">
        <v>107</v>
      </c>
      <c r="G159" s="35" t="s">
        <v>657</v>
      </c>
      <c r="H159" s="19" t="s">
        <v>92</v>
      </c>
      <c r="I159" s="17">
        <v>642</v>
      </c>
      <c r="J159" s="17" t="s">
        <v>59</v>
      </c>
      <c r="K159" s="17">
        <v>1</v>
      </c>
      <c r="L159" s="17" t="s">
        <v>42</v>
      </c>
      <c r="M159" s="17" t="s">
        <v>43</v>
      </c>
      <c r="N159" s="352">
        <v>200000</v>
      </c>
      <c r="O159" s="35" t="s">
        <v>82</v>
      </c>
      <c r="P159" s="18">
        <v>43831</v>
      </c>
      <c r="Q159" s="18">
        <v>44166</v>
      </c>
      <c r="R159" s="35" t="s">
        <v>604</v>
      </c>
      <c r="S159" s="28" t="s">
        <v>82</v>
      </c>
      <c r="T159" s="17" t="s">
        <v>106</v>
      </c>
    </row>
    <row r="160" spans="1:20" ht="63.75">
      <c r="A160" s="420">
        <v>155</v>
      </c>
      <c r="B160" s="28">
        <v>133</v>
      </c>
      <c r="C160" s="17"/>
      <c r="D160" s="17" t="s">
        <v>107</v>
      </c>
      <c r="E160" s="17"/>
      <c r="F160" s="17" t="s">
        <v>107</v>
      </c>
      <c r="G160" s="35" t="s">
        <v>657</v>
      </c>
      <c r="H160" s="17" t="s">
        <v>92</v>
      </c>
      <c r="I160" s="17">
        <v>642</v>
      </c>
      <c r="J160" s="17" t="s">
        <v>59</v>
      </c>
      <c r="K160" s="17">
        <v>1</v>
      </c>
      <c r="L160" s="17" t="s">
        <v>42</v>
      </c>
      <c r="M160" s="17" t="s">
        <v>43</v>
      </c>
      <c r="N160" s="352">
        <v>9000000</v>
      </c>
      <c r="O160" s="35" t="s">
        <v>82</v>
      </c>
      <c r="P160" s="18">
        <v>43831</v>
      </c>
      <c r="Q160" s="18">
        <v>44166</v>
      </c>
      <c r="R160" s="35" t="s">
        <v>604</v>
      </c>
      <c r="S160" s="28" t="s">
        <v>82</v>
      </c>
      <c r="T160" s="17" t="s">
        <v>106</v>
      </c>
    </row>
    <row r="161" spans="1:20" ht="63.75">
      <c r="A161" s="420">
        <v>156</v>
      </c>
      <c r="B161" s="28">
        <v>134</v>
      </c>
      <c r="C161" s="17"/>
      <c r="D161" s="17" t="s">
        <v>107</v>
      </c>
      <c r="E161" s="17"/>
      <c r="F161" s="17" t="s">
        <v>107</v>
      </c>
      <c r="G161" s="35" t="s">
        <v>657</v>
      </c>
      <c r="H161" s="17" t="s">
        <v>92</v>
      </c>
      <c r="I161" s="17">
        <v>642</v>
      </c>
      <c r="J161" s="17" t="s">
        <v>59</v>
      </c>
      <c r="K161" s="17">
        <v>1</v>
      </c>
      <c r="L161" s="17" t="s">
        <v>42</v>
      </c>
      <c r="M161" s="17" t="s">
        <v>43</v>
      </c>
      <c r="N161" s="352">
        <v>4500000</v>
      </c>
      <c r="O161" s="35" t="s">
        <v>82</v>
      </c>
      <c r="P161" s="18">
        <v>43831</v>
      </c>
      <c r="Q161" s="18">
        <v>44166</v>
      </c>
      <c r="R161" s="35" t="s">
        <v>604</v>
      </c>
      <c r="S161" s="28" t="s">
        <v>82</v>
      </c>
      <c r="T161" s="17" t="s">
        <v>106</v>
      </c>
    </row>
    <row r="162" spans="1:20" ht="63.75">
      <c r="A162" s="420">
        <v>157</v>
      </c>
      <c r="B162" s="28">
        <v>135</v>
      </c>
      <c r="C162" s="17"/>
      <c r="D162" s="17" t="s">
        <v>107</v>
      </c>
      <c r="E162" s="17"/>
      <c r="F162" s="17" t="s">
        <v>107</v>
      </c>
      <c r="G162" s="35" t="s">
        <v>657</v>
      </c>
      <c r="H162" s="17" t="s">
        <v>92</v>
      </c>
      <c r="I162" s="17">
        <v>642</v>
      </c>
      <c r="J162" s="17" t="s">
        <v>59</v>
      </c>
      <c r="K162" s="17">
        <v>1</v>
      </c>
      <c r="L162" s="17" t="s">
        <v>42</v>
      </c>
      <c r="M162" s="17" t="s">
        <v>43</v>
      </c>
      <c r="N162" s="352">
        <v>1000000</v>
      </c>
      <c r="O162" s="35" t="s">
        <v>82</v>
      </c>
      <c r="P162" s="18">
        <v>43831</v>
      </c>
      <c r="Q162" s="18">
        <v>44166</v>
      </c>
      <c r="R162" s="35" t="s">
        <v>604</v>
      </c>
      <c r="S162" s="28" t="s">
        <v>82</v>
      </c>
      <c r="T162" s="17" t="s">
        <v>106</v>
      </c>
    </row>
    <row r="163" spans="1:20" ht="63.75">
      <c r="A163" s="420">
        <v>158</v>
      </c>
      <c r="B163" s="28">
        <v>136</v>
      </c>
      <c r="C163" s="17"/>
      <c r="D163" s="17" t="s">
        <v>107</v>
      </c>
      <c r="E163" s="17"/>
      <c r="F163" s="17" t="s">
        <v>107</v>
      </c>
      <c r="G163" s="35" t="s">
        <v>657</v>
      </c>
      <c r="H163" s="17" t="s">
        <v>92</v>
      </c>
      <c r="I163" s="17">
        <v>642</v>
      </c>
      <c r="J163" s="17" t="s">
        <v>59</v>
      </c>
      <c r="K163" s="17">
        <v>1</v>
      </c>
      <c r="L163" s="17" t="s">
        <v>42</v>
      </c>
      <c r="M163" s="17" t="s">
        <v>43</v>
      </c>
      <c r="N163" s="352">
        <f>4500000-1870000</f>
        <v>2630000</v>
      </c>
      <c r="O163" s="35" t="s">
        <v>82</v>
      </c>
      <c r="P163" s="18">
        <v>43831</v>
      </c>
      <c r="Q163" s="18">
        <v>44166</v>
      </c>
      <c r="R163" s="35" t="s">
        <v>604</v>
      </c>
      <c r="S163" s="28" t="s">
        <v>82</v>
      </c>
      <c r="T163" s="17" t="s">
        <v>106</v>
      </c>
    </row>
    <row r="164" spans="1:20" ht="63.75">
      <c r="A164" s="420">
        <v>159</v>
      </c>
      <c r="B164" s="28">
        <v>137</v>
      </c>
      <c r="C164" s="17"/>
      <c r="D164" s="17" t="s">
        <v>107</v>
      </c>
      <c r="E164" s="17"/>
      <c r="F164" s="17" t="s">
        <v>107</v>
      </c>
      <c r="G164" s="35" t="s">
        <v>657</v>
      </c>
      <c r="H164" s="17" t="s">
        <v>92</v>
      </c>
      <c r="I164" s="17">
        <v>642</v>
      </c>
      <c r="J164" s="17" t="s">
        <v>59</v>
      </c>
      <c r="K164" s="17">
        <v>1</v>
      </c>
      <c r="L164" s="17" t="s">
        <v>42</v>
      </c>
      <c r="M164" s="17" t="s">
        <v>43</v>
      </c>
      <c r="N164" s="352">
        <v>7000000</v>
      </c>
      <c r="O164" s="35" t="s">
        <v>82</v>
      </c>
      <c r="P164" s="18">
        <v>43831</v>
      </c>
      <c r="Q164" s="18">
        <v>44166</v>
      </c>
      <c r="R164" s="35" t="s">
        <v>604</v>
      </c>
      <c r="S164" s="28" t="s">
        <v>82</v>
      </c>
      <c r="T164" s="17" t="s">
        <v>106</v>
      </c>
    </row>
    <row r="165" spans="1:20" ht="63.75">
      <c r="A165" s="420">
        <v>160</v>
      </c>
      <c r="B165" s="28">
        <v>138</v>
      </c>
      <c r="C165" s="17"/>
      <c r="D165" s="17" t="s">
        <v>107</v>
      </c>
      <c r="E165" s="17"/>
      <c r="F165" s="17" t="s">
        <v>107</v>
      </c>
      <c r="G165" s="35" t="s">
        <v>657</v>
      </c>
      <c r="H165" s="17" t="s">
        <v>92</v>
      </c>
      <c r="I165" s="17">
        <v>642</v>
      </c>
      <c r="J165" s="17" t="s">
        <v>59</v>
      </c>
      <c r="K165" s="17">
        <v>1</v>
      </c>
      <c r="L165" s="17" t="s">
        <v>42</v>
      </c>
      <c r="M165" s="17" t="s">
        <v>43</v>
      </c>
      <c r="N165" s="352">
        <v>200000</v>
      </c>
      <c r="O165" s="35" t="s">
        <v>82</v>
      </c>
      <c r="P165" s="18">
        <v>43831</v>
      </c>
      <c r="Q165" s="18">
        <v>44166</v>
      </c>
      <c r="R165" s="35" t="s">
        <v>604</v>
      </c>
      <c r="S165" s="28" t="s">
        <v>82</v>
      </c>
      <c r="T165" s="17" t="s">
        <v>106</v>
      </c>
    </row>
    <row r="166" spans="1:20" ht="63.75">
      <c r="A166" s="420">
        <v>161</v>
      </c>
      <c r="B166" s="28">
        <v>139</v>
      </c>
      <c r="C166" s="17"/>
      <c r="D166" s="17" t="s">
        <v>107</v>
      </c>
      <c r="E166" s="17"/>
      <c r="F166" s="17" t="s">
        <v>107</v>
      </c>
      <c r="G166" s="35" t="s">
        <v>657</v>
      </c>
      <c r="H166" s="17" t="s">
        <v>40</v>
      </c>
      <c r="I166" s="17">
        <v>642</v>
      </c>
      <c r="J166" s="17" t="s">
        <v>59</v>
      </c>
      <c r="K166" s="17">
        <v>1</v>
      </c>
      <c r="L166" s="17" t="s">
        <v>42</v>
      </c>
      <c r="M166" s="17" t="s">
        <v>43</v>
      </c>
      <c r="N166" s="352">
        <v>5000000</v>
      </c>
      <c r="O166" s="35" t="s">
        <v>82</v>
      </c>
      <c r="P166" s="18">
        <v>43831</v>
      </c>
      <c r="Q166" s="18">
        <v>44166</v>
      </c>
      <c r="R166" s="35" t="s">
        <v>45</v>
      </c>
      <c r="S166" s="28" t="s">
        <v>44</v>
      </c>
      <c r="T166" s="17" t="s">
        <v>106</v>
      </c>
    </row>
    <row r="167" spans="1:20" ht="63.75">
      <c r="A167" s="420">
        <v>162</v>
      </c>
      <c r="B167" s="28">
        <v>140</v>
      </c>
      <c r="C167" s="17"/>
      <c r="D167" s="17" t="s">
        <v>107</v>
      </c>
      <c r="E167" s="17"/>
      <c r="F167" s="17" t="s">
        <v>107</v>
      </c>
      <c r="G167" s="35" t="s">
        <v>657</v>
      </c>
      <c r="H167" s="34" t="s">
        <v>92</v>
      </c>
      <c r="I167" s="34">
        <v>642</v>
      </c>
      <c r="J167" s="34" t="s">
        <v>59</v>
      </c>
      <c r="K167" s="34">
        <v>1</v>
      </c>
      <c r="L167" s="34" t="s">
        <v>42</v>
      </c>
      <c r="M167" s="72" t="s">
        <v>43</v>
      </c>
      <c r="N167" s="368">
        <v>4500000</v>
      </c>
      <c r="O167" s="35" t="s">
        <v>82</v>
      </c>
      <c r="P167" s="18">
        <v>43831</v>
      </c>
      <c r="Q167" s="18">
        <v>44166</v>
      </c>
      <c r="R167" s="35" t="s">
        <v>604</v>
      </c>
      <c r="S167" s="28" t="s">
        <v>82</v>
      </c>
      <c r="T167" s="17" t="s">
        <v>106</v>
      </c>
    </row>
    <row r="168" spans="1:20" ht="63.75">
      <c r="A168" s="420">
        <v>163</v>
      </c>
      <c r="B168" s="28">
        <v>141</v>
      </c>
      <c r="C168" s="17"/>
      <c r="D168" s="17" t="s">
        <v>107</v>
      </c>
      <c r="E168" s="17"/>
      <c r="F168" s="31" t="s">
        <v>107</v>
      </c>
      <c r="G168" s="35" t="s">
        <v>657</v>
      </c>
      <c r="H168" s="17" t="s">
        <v>40</v>
      </c>
      <c r="I168" s="35">
        <v>642</v>
      </c>
      <c r="J168" s="35" t="s">
        <v>59</v>
      </c>
      <c r="K168" s="35">
        <v>1</v>
      </c>
      <c r="L168" s="35" t="s">
        <v>42</v>
      </c>
      <c r="M168" s="35" t="s">
        <v>43</v>
      </c>
      <c r="N168" s="282">
        <v>1000000</v>
      </c>
      <c r="O168" s="35" t="s">
        <v>60</v>
      </c>
      <c r="P168" s="18">
        <v>43831</v>
      </c>
      <c r="Q168" s="18">
        <v>44166</v>
      </c>
      <c r="R168" s="35" t="s">
        <v>45</v>
      </c>
      <c r="S168" s="28" t="s">
        <v>44</v>
      </c>
      <c r="T168" s="17" t="s">
        <v>106</v>
      </c>
    </row>
    <row r="169" spans="1:20" ht="63.75">
      <c r="A169" s="420">
        <v>164</v>
      </c>
      <c r="B169" s="28">
        <v>142</v>
      </c>
      <c r="C169" s="17"/>
      <c r="D169" s="17" t="s">
        <v>80</v>
      </c>
      <c r="E169" s="17"/>
      <c r="F169" s="17" t="s">
        <v>67</v>
      </c>
      <c r="G169" s="19" t="s">
        <v>658</v>
      </c>
      <c r="H169" s="19" t="s">
        <v>92</v>
      </c>
      <c r="I169" s="19">
        <v>642</v>
      </c>
      <c r="J169" s="19" t="s">
        <v>59</v>
      </c>
      <c r="K169" s="19">
        <v>1</v>
      </c>
      <c r="L169" s="19" t="s">
        <v>42</v>
      </c>
      <c r="M169" s="19" t="s">
        <v>43</v>
      </c>
      <c r="N169" s="370">
        <f>2500000-1000000</f>
        <v>1500000</v>
      </c>
      <c r="O169" s="39" t="s">
        <v>82</v>
      </c>
      <c r="P169" s="29">
        <v>43891</v>
      </c>
      <c r="Q169" s="29">
        <v>44166</v>
      </c>
      <c r="R169" s="35" t="s">
        <v>604</v>
      </c>
      <c r="S169" s="17" t="s">
        <v>54</v>
      </c>
      <c r="T169" s="17" t="s">
        <v>106</v>
      </c>
    </row>
    <row r="170" spans="1:20" ht="63.75">
      <c r="A170" s="420">
        <v>165</v>
      </c>
      <c r="B170" s="28">
        <v>143</v>
      </c>
      <c r="C170" s="17"/>
      <c r="D170" s="17" t="s">
        <v>80</v>
      </c>
      <c r="E170" s="17"/>
      <c r="F170" s="17" t="s">
        <v>67</v>
      </c>
      <c r="G170" s="19" t="s">
        <v>658</v>
      </c>
      <c r="H170" s="17" t="s">
        <v>92</v>
      </c>
      <c r="I170" s="17">
        <v>642</v>
      </c>
      <c r="J170" s="17" t="s">
        <v>59</v>
      </c>
      <c r="K170" s="17">
        <v>1</v>
      </c>
      <c r="L170" s="17" t="s">
        <v>42</v>
      </c>
      <c r="M170" s="31" t="s">
        <v>43</v>
      </c>
      <c r="N170" s="369">
        <v>2500000</v>
      </c>
      <c r="O170" s="35" t="s">
        <v>82</v>
      </c>
      <c r="P170" s="32">
        <v>43862</v>
      </c>
      <c r="Q170" s="32">
        <v>44166</v>
      </c>
      <c r="R170" s="35" t="s">
        <v>604</v>
      </c>
      <c r="S170" s="17" t="s">
        <v>54</v>
      </c>
      <c r="T170" s="17" t="s">
        <v>106</v>
      </c>
    </row>
    <row r="171" spans="1:20" ht="63.75">
      <c r="A171" s="420">
        <v>166</v>
      </c>
      <c r="B171" s="28">
        <v>144</v>
      </c>
      <c r="C171" s="17"/>
      <c r="D171" s="17" t="s">
        <v>80</v>
      </c>
      <c r="E171" s="17"/>
      <c r="F171" s="17" t="s">
        <v>67</v>
      </c>
      <c r="G171" s="19" t="s">
        <v>658</v>
      </c>
      <c r="H171" s="17" t="s">
        <v>92</v>
      </c>
      <c r="I171" s="17">
        <v>642</v>
      </c>
      <c r="J171" s="17" t="s">
        <v>59</v>
      </c>
      <c r="K171" s="17">
        <v>1</v>
      </c>
      <c r="L171" s="17" t="s">
        <v>42</v>
      </c>
      <c r="M171" s="31" t="s">
        <v>43</v>
      </c>
      <c r="N171" s="369">
        <f>2500000-1000000</f>
        <v>1500000</v>
      </c>
      <c r="O171" s="35" t="s">
        <v>82</v>
      </c>
      <c r="P171" s="32">
        <v>43862</v>
      </c>
      <c r="Q171" s="32">
        <v>44166</v>
      </c>
      <c r="R171" s="35" t="s">
        <v>604</v>
      </c>
      <c r="S171" s="17" t="s">
        <v>54</v>
      </c>
      <c r="T171" s="17" t="s">
        <v>106</v>
      </c>
    </row>
    <row r="172" spans="1:20" ht="63.75">
      <c r="A172" s="420">
        <v>167</v>
      </c>
      <c r="B172" s="28">
        <v>145</v>
      </c>
      <c r="C172" s="17"/>
      <c r="D172" s="17" t="s">
        <v>80</v>
      </c>
      <c r="E172" s="17"/>
      <c r="F172" s="17" t="s">
        <v>67</v>
      </c>
      <c r="G172" s="19" t="s">
        <v>658</v>
      </c>
      <c r="H172" s="17" t="s">
        <v>92</v>
      </c>
      <c r="I172" s="17">
        <v>642</v>
      </c>
      <c r="J172" s="17" t="s">
        <v>59</v>
      </c>
      <c r="K172" s="17">
        <v>1</v>
      </c>
      <c r="L172" s="17" t="s">
        <v>42</v>
      </c>
      <c r="M172" s="31" t="s">
        <v>43</v>
      </c>
      <c r="N172" s="369">
        <v>2500000</v>
      </c>
      <c r="O172" s="35" t="s">
        <v>82</v>
      </c>
      <c r="P172" s="32">
        <v>43862</v>
      </c>
      <c r="Q172" s="32">
        <v>44166</v>
      </c>
      <c r="R172" s="35" t="s">
        <v>604</v>
      </c>
      <c r="S172" s="17" t="s">
        <v>54</v>
      </c>
      <c r="T172" s="17" t="s">
        <v>106</v>
      </c>
    </row>
    <row r="173" spans="1:20" ht="63.75">
      <c r="A173" s="420">
        <v>168</v>
      </c>
      <c r="B173" s="28">
        <v>146</v>
      </c>
      <c r="C173" s="17"/>
      <c r="D173" s="17" t="s">
        <v>80</v>
      </c>
      <c r="E173" s="17"/>
      <c r="F173" s="17" t="s">
        <v>67</v>
      </c>
      <c r="G173" s="19" t="s">
        <v>658</v>
      </c>
      <c r="H173" s="17" t="s">
        <v>92</v>
      </c>
      <c r="I173" s="17">
        <v>642</v>
      </c>
      <c r="J173" s="17" t="s">
        <v>59</v>
      </c>
      <c r="K173" s="17">
        <v>1</v>
      </c>
      <c r="L173" s="17" t="s">
        <v>42</v>
      </c>
      <c r="M173" s="31" t="s">
        <v>43</v>
      </c>
      <c r="N173" s="369">
        <v>2500000</v>
      </c>
      <c r="O173" s="35" t="s">
        <v>82</v>
      </c>
      <c r="P173" s="32">
        <v>43922</v>
      </c>
      <c r="Q173" s="32">
        <v>44166</v>
      </c>
      <c r="R173" s="35" t="s">
        <v>604</v>
      </c>
      <c r="S173" s="17" t="s">
        <v>54</v>
      </c>
      <c r="T173" s="17" t="s">
        <v>106</v>
      </c>
    </row>
    <row r="174" spans="1:20" ht="63.75">
      <c r="A174" s="420">
        <v>169</v>
      </c>
      <c r="B174" s="28">
        <v>147</v>
      </c>
      <c r="C174" s="17"/>
      <c r="D174" s="17" t="s">
        <v>80</v>
      </c>
      <c r="E174" s="17"/>
      <c r="F174" s="17" t="s">
        <v>67</v>
      </c>
      <c r="G174" s="19" t="s">
        <v>658</v>
      </c>
      <c r="H174" s="17" t="s">
        <v>92</v>
      </c>
      <c r="I174" s="17">
        <v>642</v>
      </c>
      <c r="J174" s="17" t="s">
        <v>59</v>
      </c>
      <c r="K174" s="17">
        <v>1</v>
      </c>
      <c r="L174" s="17" t="s">
        <v>42</v>
      </c>
      <c r="M174" s="17" t="s">
        <v>43</v>
      </c>
      <c r="N174" s="370">
        <v>2500000</v>
      </c>
      <c r="O174" s="45" t="s">
        <v>82</v>
      </c>
      <c r="P174" s="364">
        <v>43922</v>
      </c>
      <c r="Q174" s="364">
        <v>44166</v>
      </c>
      <c r="R174" s="35" t="s">
        <v>604</v>
      </c>
      <c r="S174" s="17" t="s">
        <v>54</v>
      </c>
      <c r="T174" s="17" t="s">
        <v>106</v>
      </c>
    </row>
    <row r="175" spans="1:20" ht="63.75">
      <c r="A175" s="420">
        <v>170</v>
      </c>
      <c r="B175" s="28">
        <v>148</v>
      </c>
      <c r="C175" s="17"/>
      <c r="D175" s="17" t="s">
        <v>80</v>
      </c>
      <c r="E175" s="17"/>
      <c r="F175" s="17" t="s">
        <v>67</v>
      </c>
      <c r="G175" s="19" t="s">
        <v>658</v>
      </c>
      <c r="H175" s="17" t="s">
        <v>92</v>
      </c>
      <c r="I175" s="17">
        <v>642</v>
      </c>
      <c r="J175" s="17" t="s">
        <v>59</v>
      </c>
      <c r="K175" s="17">
        <v>1</v>
      </c>
      <c r="L175" s="17" t="s">
        <v>42</v>
      </c>
      <c r="M175" s="17" t="s">
        <v>43</v>
      </c>
      <c r="N175" s="318">
        <v>2500000</v>
      </c>
      <c r="O175" s="35" t="s">
        <v>82</v>
      </c>
      <c r="P175" s="29">
        <v>43831</v>
      </c>
      <c r="Q175" s="29">
        <v>44166</v>
      </c>
      <c r="R175" s="35" t="s">
        <v>604</v>
      </c>
      <c r="S175" s="17" t="s">
        <v>54</v>
      </c>
      <c r="T175" s="17" t="s">
        <v>106</v>
      </c>
    </row>
    <row r="176" spans="1:20" ht="63.75">
      <c r="A176" s="420">
        <v>171</v>
      </c>
      <c r="B176" s="28">
        <v>149</v>
      </c>
      <c r="C176" s="17"/>
      <c r="D176" s="17" t="s">
        <v>80</v>
      </c>
      <c r="E176" s="17"/>
      <c r="F176" s="17" t="s">
        <v>67</v>
      </c>
      <c r="G176" s="19" t="s">
        <v>658</v>
      </c>
      <c r="H176" s="17" t="s">
        <v>92</v>
      </c>
      <c r="I176" s="17">
        <v>642</v>
      </c>
      <c r="J176" s="17" t="s">
        <v>59</v>
      </c>
      <c r="K176" s="17">
        <v>1</v>
      </c>
      <c r="L176" s="17" t="s">
        <v>42</v>
      </c>
      <c r="M176" s="17" t="s">
        <v>43</v>
      </c>
      <c r="N176" s="349">
        <v>1500000</v>
      </c>
      <c r="O176" s="35" t="s">
        <v>82</v>
      </c>
      <c r="P176" s="29">
        <v>43831</v>
      </c>
      <c r="Q176" s="29">
        <v>44166</v>
      </c>
      <c r="R176" s="35" t="s">
        <v>604</v>
      </c>
      <c r="S176" s="17" t="s">
        <v>54</v>
      </c>
      <c r="T176" s="17" t="s">
        <v>106</v>
      </c>
    </row>
    <row r="177" spans="1:20" ht="63.75">
      <c r="A177" s="420">
        <v>172</v>
      </c>
      <c r="B177" s="28">
        <v>150</v>
      </c>
      <c r="C177" s="17"/>
      <c r="D177" s="17" t="s">
        <v>80</v>
      </c>
      <c r="E177" s="17"/>
      <c r="F177" s="17" t="s">
        <v>67</v>
      </c>
      <c r="G177" s="19" t="s">
        <v>658</v>
      </c>
      <c r="H177" s="17" t="s">
        <v>92</v>
      </c>
      <c r="I177" s="17">
        <v>642</v>
      </c>
      <c r="J177" s="17" t="s">
        <v>59</v>
      </c>
      <c r="K177" s="17">
        <v>1</v>
      </c>
      <c r="L177" s="17" t="s">
        <v>42</v>
      </c>
      <c r="M177" s="17" t="s">
        <v>43</v>
      </c>
      <c r="N177" s="348">
        <v>1200000</v>
      </c>
      <c r="O177" s="35" t="s">
        <v>82</v>
      </c>
      <c r="P177" s="29">
        <v>43983</v>
      </c>
      <c r="Q177" s="29">
        <v>44166</v>
      </c>
      <c r="R177" s="35" t="s">
        <v>604</v>
      </c>
      <c r="S177" s="17" t="s">
        <v>54</v>
      </c>
      <c r="T177" s="17" t="s">
        <v>106</v>
      </c>
    </row>
    <row r="178" spans="1:20" ht="63.75">
      <c r="A178" s="420">
        <v>173</v>
      </c>
      <c r="B178" s="28">
        <v>151</v>
      </c>
      <c r="C178" s="17"/>
      <c r="D178" s="17" t="s">
        <v>80</v>
      </c>
      <c r="E178" s="17"/>
      <c r="F178" s="17" t="s">
        <v>67</v>
      </c>
      <c r="G178" s="19" t="s">
        <v>658</v>
      </c>
      <c r="H178" s="17" t="s">
        <v>92</v>
      </c>
      <c r="I178" s="17">
        <v>642</v>
      </c>
      <c r="J178" s="17" t="s">
        <v>59</v>
      </c>
      <c r="K178" s="17">
        <v>1</v>
      </c>
      <c r="L178" s="17" t="s">
        <v>42</v>
      </c>
      <c r="M178" s="17" t="s">
        <v>43</v>
      </c>
      <c r="N178" s="348">
        <v>1200000</v>
      </c>
      <c r="O178" s="35" t="s">
        <v>82</v>
      </c>
      <c r="P178" s="29">
        <v>43983</v>
      </c>
      <c r="Q178" s="29">
        <v>44166</v>
      </c>
      <c r="R178" s="35" t="s">
        <v>604</v>
      </c>
      <c r="S178" s="17" t="s">
        <v>54</v>
      </c>
      <c r="T178" s="17" t="s">
        <v>106</v>
      </c>
    </row>
    <row r="179" spans="1:20" ht="63.75">
      <c r="A179" s="420">
        <v>174</v>
      </c>
      <c r="B179" s="28">
        <v>152</v>
      </c>
      <c r="C179" s="17"/>
      <c r="D179" s="17" t="s">
        <v>80</v>
      </c>
      <c r="E179" s="17"/>
      <c r="F179" s="17" t="s">
        <v>67</v>
      </c>
      <c r="G179" s="19" t="s">
        <v>658</v>
      </c>
      <c r="H179" s="17" t="s">
        <v>92</v>
      </c>
      <c r="I179" s="17">
        <v>642</v>
      </c>
      <c r="J179" s="17" t="s">
        <v>59</v>
      </c>
      <c r="K179" s="17">
        <v>1</v>
      </c>
      <c r="L179" s="17" t="s">
        <v>42</v>
      </c>
      <c r="M179" s="17" t="s">
        <v>43</v>
      </c>
      <c r="N179" s="348">
        <v>1200000</v>
      </c>
      <c r="O179" s="35" t="s">
        <v>82</v>
      </c>
      <c r="P179" s="29">
        <v>43983</v>
      </c>
      <c r="Q179" s="29">
        <v>44166</v>
      </c>
      <c r="R179" s="35" t="s">
        <v>604</v>
      </c>
      <c r="S179" s="17" t="s">
        <v>54</v>
      </c>
      <c r="T179" s="17" t="s">
        <v>106</v>
      </c>
    </row>
    <row r="180" spans="1:20" ht="63.75">
      <c r="A180" s="420">
        <v>175</v>
      </c>
      <c r="B180" s="28">
        <v>153</v>
      </c>
      <c r="C180" s="17"/>
      <c r="D180" s="17" t="s">
        <v>80</v>
      </c>
      <c r="E180" s="17"/>
      <c r="F180" s="17" t="s">
        <v>67</v>
      </c>
      <c r="G180" s="19" t="s">
        <v>658</v>
      </c>
      <c r="H180" s="17" t="s">
        <v>92</v>
      </c>
      <c r="I180" s="17">
        <v>642</v>
      </c>
      <c r="J180" s="17" t="s">
        <v>59</v>
      </c>
      <c r="K180" s="17">
        <v>1</v>
      </c>
      <c r="L180" s="17" t="s">
        <v>42</v>
      </c>
      <c r="M180" s="17" t="s">
        <v>43</v>
      </c>
      <c r="N180" s="348">
        <v>21000000</v>
      </c>
      <c r="O180" s="35" t="s">
        <v>82</v>
      </c>
      <c r="P180" s="32">
        <v>43831</v>
      </c>
      <c r="Q180" s="32">
        <v>44166</v>
      </c>
      <c r="R180" s="35" t="s">
        <v>604</v>
      </c>
      <c r="S180" s="17" t="s">
        <v>54</v>
      </c>
      <c r="T180" s="17" t="s">
        <v>106</v>
      </c>
    </row>
    <row r="181" spans="1:20" ht="63.75">
      <c r="A181" s="420">
        <v>176</v>
      </c>
      <c r="B181" s="28">
        <v>154</v>
      </c>
      <c r="C181" s="17"/>
      <c r="D181" s="17" t="s">
        <v>80</v>
      </c>
      <c r="E181" s="17"/>
      <c r="F181" s="17" t="s">
        <v>67</v>
      </c>
      <c r="G181" s="19" t="s">
        <v>658</v>
      </c>
      <c r="H181" s="17" t="s">
        <v>92</v>
      </c>
      <c r="I181" s="17">
        <v>642</v>
      </c>
      <c r="J181" s="17" t="s">
        <v>59</v>
      </c>
      <c r="K181" s="17">
        <v>1</v>
      </c>
      <c r="L181" s="17" t="s">
        <v>42</v>
      </c>
      <c r="M181" s="17" t="s">
        <v>43</v>
      </c>
      <c r="N181" s="348">
        <v>2100000</v>
      </c>
      <c r="O181" s="35" t="s">
        <v>82</v>
      </c>
      <c r="P181" s="32">
        <v>43831</v>
      </c>
      <c r="Q181" s="32">
        <v>44166</v>
      </c>
      <c r="R181" s="35" t="s">
        <v>604</v>
      </c>
      <c r="S181" s="17" t="s">
        <v>54</v>
      </c>
      <c r="T181" s="17" t="s">
        <v>106</v>
      </c>
    </row>
    <row r="182" spans="1:20" ht="63.75">
      <c r="A182" s="420">
        <v>177</v>
      </c>
      <c r="B182" s="28">
        <v>155</v>
      </c>
      <c r="C182" s="17"/>
      <c r="D182" s="17" t="s">
        <v>80</v>
      </c>
      <c r="E182" s="17"/>
      <c r="F182" s="17" t="s">
        <v>67</v>
      </c>
      <c r="G182" s="17" t="s">
        <v>659</v>
      </c>
      <c r="H182" s="17" t="s">
        <v>92</v>
      </c>
      <c r="I182" s="17">
        <v>642</v>
      </c>
      <c r="J182" s="17" t="s">
        <v>59</v>
      </c>
      <c r="K182" s="17">
        <v>1</v>
      </c>
      <c r="L182" s="17" t="s">
        <v>42</v>
      </c>
      <c r="M182" s="17" t="s">
        <v>43</v>
      </c>
      <c r="N182" s="349">
        <v>5700000</v>
      </c>
      <c r="O182" s="35" t="s">
        <v>82</v>
      </c>
      <c r="P182" s="32">
        <v>44075</v>
      </c>
      <c r="Q182" s="32">
        <v>44166</v>
      </c>
      <c r="R182" s="35" t="s">
        <v>604</v>
      </c>
      <c r="S182" s="17" t="s">
        <v>54</v>
      </c>
      <c r="T182" s="17" t="s">
        <v>106</v>
      </c>
    </row>
    <row r="183" spans="1:20" ht="63.75">
      <c r="A183" s="420">
        <v>178</v>
      </c>
      <c r="B183" s="28">
        <v>156</v>
      </c>
      <c r="C183" s="17"/>
      <c r="D183" s="17" t="s">
        <v>80</v>
      </c>
      <c r="E183" s="17"/>
      <c r="F183" s="17" t="s">
        <v>67</v>
      </c>
      <c r="G183" s="17" t="s">
        <v>659</v>
      </c>
      <c r="H183" s="17" t="s">
        <v>92</v>
      </c>
      <c r="I183" s="17">
        <v>642</v>
      </c>
      <c r="J183" s="17" t="s">
        <v>59</v>
      </c>
      <c r="K183" s="17">
        <v>1</v>
      </c>
      <c r="L183" s="17" t="s">
        <v>42</v>
      </c>
      <c r="M183" s="17" t="s">
        <v>43</v>
      </c>
      <c r="N183" s="349">
        <f>7000000-1500000</f>
        <v>5500000</v>
      </c>
      <c r="O183" s="35" t="s">
        <v>82</v>
      </c>
      <c r="P183" s="32">
        <v>44075</v>
      </c>
      <c r="Q183" s="32">
        <v>44166</v>
      </c>
      <c r="R183" s="35" t="s">
        <v>604</v>
      </c>
      <c r="S183" s="17" t="s">
        <v>54</v>
      </c>
      <c r="T183" s="17" t="s">
        <v>106</v>
      </c>
    </row>
    <row r="184" spans="1:20" ht="63.75">
      <c r="A184" s="420">
        <v>179</v>
      </c>
      <c r="B184" s="28">
        <v>157</v>
      </c>
      <c r="C184" s="17"/>
      <c r="D184" s="17" t="s">
        <v>80</v>
      </c>
      <c r="E184" s="17"/>
      <c r="F184" s="17" t="s">
        <v>67</v>
      </c>
      <c r="G184" s="17" t="s">
        <v>660</v>
      </c>
      <c r="H184" s="17" t="s">
        <v>92</v>
      </c>
      <c r="I184" s="17">
        <v>642</v>
      </c>
      <c r="J184" s="17" t="s">
        <v>59</v>
      </c>
      <c r="K184" s="17">
        <v>1</v>
      </c>
      <c r="L184" s="17" t="s">
        <v>42</v>
      </c>
      <c r="M184" s="17" t="s">
        <v>43</v>
      </c>
      <c r="N184" s="318">
        <v>1500000</v>
      </c>
      <c r="O184" s="35" t="s">
        <v>82</v>
      </c>
      <c r="P184" s="364">
        <v>44105</v>
      </c>
      <c r="Q184" s="364">
        <v>44166</v>
      </c>
      <c r="R184" s="35" t="s">
        <v>604</v>
      </c>
      <c r="S184" s="17" t="s">
        <v>54</v>
      </c>
      <c r="T184" s="17" t="s">
        <v>106</v>
      </c>
    </row>
    <row r="185" spans="1:20" ht="63.75">
      <c r="A185" s="420">
        <v>180</v>
      </c>
      <c r="B185" s="28">
        <v>158</v>
      </c>
      <c r="C185" s="17"/>
      <c r="D185" s="17" t="s">
        <v>80</v>
      </c>
      <c r="E185" s="17"/>
      <c r="F185" s="17" t="s">
        <v>67</v>
      </c>
      <c r="G185" s="17" t="s">
        <v>660</v>
      </c>
      <c r="H185" s="17" t="s">
        <v>92</v>
      </c>
      <c r="I185" s="17">
        <v>642</v>
      </c>
      <c r="J185" s="17" t="s">
        <v>59</v>
      </c>
      <c r="K185" s="17">
        <v>1</v>
      </c>
      <c r="L185" s="17" t="s">
        <v>42</v>
      </c>
      <c r="M185" s="17" t="s">
        <v>43</v>
      </c>
      <c r="N185" s="318">
        <v>1000000</v>
      </c>
      <c r="O185" s="35" t="s">
        <v>82</v>
      </c>
      <c r="P185" s="29">
        <v>44136</v>
      </c>
      <c r="Q185" s="29">
        <v>44166</v>
      </c>
      <c r="R185" s="35" t="s">
        <v>604</v>
      </c>
      <c r="S185" s="17" t="s">
        <v>54</v>
      </c>
      <c r="T185" s="17" t="s">
        <v>106</v>
      </c>
    </row>
    <row r="186" spans="1:20" ht="63.75">
      <c r="A186" s="420">
        <v>181</v>
      </c>
      <c r="B186" s="28">
        <v>159</v>
      </c>
      <c r="C186" s="17"/>
      <c r="D186" s="17" t="s">
        <v>80</v>
      </c>
      <c r="E186" s="17"/>
      <c r="F186" s="17" t="s">
        <v>67</v>
      </c>
      <c r="G186" s="17" t="s">
        <v>660</v>
      </c>
      <c r="H186" s="34" t="s">
        <v>92</v>
      </c>
      <c r="I186" s="34">
        <v>642</v>
      </c>
      <c r="J186" s="34" t="s">
        <v>59</v>
      </c>
      <c r="K186" s="34">
        <v>1</v>
      </c>
      <c r="L186" s="34" t="s">
        <v>42</v>
      </c>
      <c r="M186" s="34" t="s">
        <v>43</v>
      </c>
      <c r="N186" s="401">
        <v>750000</v>
      </c>
      <c r="O186" s="39" t="s">
        <v>82</v>
      </c>
      <c r="P186" s="281">
        <v>44166</v>
      </c>
      <c r="Q186" s="281">
        <v>44166</v>
      </c>
      <c r="R186" s="39" t="s">
        <v>604</v>
      </c>
      <c r="S186" s="17" t="s">
        <v>54</v>
      </c>
      <c r="T186" s="17" t="s">
        <v>106</v>
      </c>
    </row>
    <row r="187" spans="1:20" ht="63.75">
      <c r="A187" s="420">
        <v>182</v>
      </c>
      <c r="B187" s="28">
        <v>160</v>
      </c>
      <c r="C187" s="17"/>
      <c r="D187" s="17" t="s">
        <v>80</v>
      </c>
      <c r="E187" s="17"/>
      <c r="F187" s="31" t="s">
        <v>67</v>
      </c>
      <c r="G187" s="17" t="s">
        <v>660</v>
      </c>
      <c r="H187" s="35" t="s">
        <v>92</v>
      </c>
      <c r="I187" s="35">
        <v>642</v>
      </c>
      <c r="J187" s="35" t="s">
        <v>59</v>
      </c>
      <c r="K187" s="35">
        <v>1</v>
      </c>
      <c r="L187" s="35" t="s">
        <v>42</v>
      </c>
      <c r="M187" s="35" t="s">
        <v>43</v>
      </c>
      <c r="N187" s="352">
        <v>650000</v>
      </c>
      <c r="O187" s="35" t="s">
        <v>82</v>
      </c>
      <c r="P187" s="32">
        <v>44166</v>
      </c>
      <c r="Q187" s="32">
        <v>44166</v>
      </c>
      <c r="R187" s="35" t="s">
        <v>604</v>
      </c>
      <c r="S187" s="28" t="s">
        <v>54</v>
      </c>
      <c r="T187" s="17" t="s">
        <v>106</v>
      </c>
    </row>
    <row r="188" spans="1:20" ht="63.75">
      <c r="A188" s="420">
        <v>183</v>
      </c>
      <c r="B188" s="28">
        <v>161</v>
      </c>
      <c r="C188" s="17"/>
      <c r="D188" s="17" t="s">
        <v>136</v>
      </c>
      <c r="E188" s="17"/>
      <c r="F188" s="31" t="s">
        <v>135</v>
      </c>
      <c r="G188" s="35" t="s">
        <v>661</v>
      </c>
      <c r="H188" s="35" t="s">
        <v>92</v>
      </c>
      <c r="I188" s="35">
        <v>642</v>
      </c>
      <c r="J188" s="35" t="s">
        <v>59</v>
      </c>
      <c r="K188" s="35">
        <v>1</v>
      </c>
      <c r="L188" s="35" t="s">
        <v>42</v>
      </c>
      <c r="M188" s="35" t="s">
        <v>43</v>
      </c>
      <c r="N188" s="353">
        <v>8777000</v>
      </c>
      <c r="O188" s="35" t="s">
        <v>82</v>
      </c>
      <c r="P188" s="32">
        <v>44013</v>
      </c>
      <c r="Q188" s="32">
        <v>44166</v>
      </c>
      <c r="R188" s="35" t="s">
        <v>604</v>
      </c>
      <c r="S188" s="17" t="s">
        <v>54</v>
      </c>
      <c r="T188" s="17" t="s">
        <v>106</v>
      </c>
    </row>
    <row r="189" spans="1:20" ht="63.75">
      <c r="A189" s="420">
        <v>184</v>
      </c>
      <c r="B189" s="28">
        <v>162</v>
      </c>
      <c r="C189" s="17"/>
      <c r="D189" s="17" t="s">
        <v>136</v>
      </c>
      <c r="E189" s="17"/>
      <c r="F189" s="17" t="s">
        <v>135</v>
      </c>
      <c r="G189" s="35" t="s">
        <v>661</v>
      </c>
      <c r="H189" s="19" t="s">
        <v>92</v>
      </c>
      <c r="I189" s="19">
        <v>642</v>
      </c>
      <c r="J189" s="19" t="s">
        <v>59</v>
      </c>
      <c r="K189" s="19">
        <v>1</v>
      </c>
      <c r="L189" s="19" t="s">
        <v>42</v>
      </c>
      <c r="M189" s="19" t="s">
        <v>43</v>
      </c>
      <c r="N189" s="384">
        <v>5800000</v>
      </c>
      <c r="O189" s="19" t="s">
        <v>82</v>
      </c>
      <c r="P189" s="364">
        <v>43983</v>
      </c>
      <c r="Q189" s="364">
        <v>44166</v>
      </c>
      <c r="R189" s="35" t="s">
        <v>604</v>
      </c>
      <c r="S189" s="17" t="s">
        <v>54</v>
      </c>
      <c r="T189" s="17" t="s">
        <v>106</v>
      </c>
    </row>
    <row r="190" spans="1:20" ht="63.75">
      <c r="A190" s="420">
        <v>185</v>
      </c>
      <c r="B190" s="28">
        <v>163</v>
      </c>
      <c r="C190" s="17"/>
      <c r="D190" s="17" t="s">
        <v>136</v>
      </c>
      <c r="E190" s="17"/>
      <c r="F190" s="17" t="s">
        <v>135</v>
      </c>
      <c r="G190" s="35" t="s">
        <v>661</v>
      </c>
      <c r="H190" s="17" t="s">
        <v>92</v>
      </c>
      <c r="I190" s="17">
        <v>642</v>
      </c>
      <c r="J190" s="17" t="s">
        <v>59</v>
      </c>
      <c r="K190" s="17">
        <v>1</v>
      </c>
      <c r="L190" s="17" t="s">
        <v>42</v>
      </c>
      <c r="M190" s="17" t="s">
        <v>43</v>
      </c>
      <c r="N190" s="69">
        <v>700000</v>
      </c>
      <c r="O190" s="17" t="s">
        <v>82</v>
      </c>
      <c r="P190" s="29">
        <v>43831</v>
      </c>
      <c r="Q190" s="29">
        <v>44166</v>
      </c>
      <c r="R190" s="35" t="s">
        <v>604</v>
      </c>
      <c r="S190" s="17" t="s">
        <v>54</v>
      </c>
      <c r="T190" s="17" t="s">
        <v>106</v>
      </c>
    </row>
    <row r="191" spans="1:20" ht="14.25">
      <c r="A191" s="419"/>
      <c r="B191" s="28"/>
      <c r="C191" s="17"/>
      <c r="D191" s="17"/>
      <c r="E191" s="17"/>
      <c r="F191" s="17"/>
      <c r="G191" s="312" t="s">
        <v>103</v>
      </c>
      <c r="H191" s="312"/>
      <c r="I191" s="312"/>
      <c r="J191" s="312"/>
      <c r="K191" s="312"/>
      <c r="L191" s="312"/>
      <c r="M191" s="312"/>
      <c r="N191" s="365"/>
      <c r="O191" s="312"/>
      <c r="P191" s="312"/>
      <c r="Q191" s="312"/>
      <c r="R191" s="17"/>
      <c r="S191" s="17"/>
      <c r="T191" s="17"/>
    </row>
    <row r="192" spans="1:20" ht="73.5" customHeight="1">
      <c r="A192" s="420">
        <v>186</v>
      </c>
      <c r="B192" s="28">
        <v>164</v>
      </c>
      <c r="C192" s="17"/>
      <c r="D192" s="17" t="s">
        <v>583</v>
      </c>
      <c r="E192" s="17" t="s">
        <v>38</v>
      </c>
      <c r="F192" s="17" t="s">
        <v>703</v>
      </c>
      <c r="G192" s="17" t="s">
        <v>662</v>
      </c>
      <c r="H192" s="17" t="s">
        <v>92</v>
      </c>
      <c r="I192" s="30">
        <v>642</v>
      </c>
      <c r="J192" s="17" t="s">
        <v>59</v>
      </c>
      <c r="K192" s="17">
        <v>1</v>
      </c>
      <c r="L192" s="17" t="s">
        <v>42</v>
      </c>
      <c r="M192" s="17" t="s">
        <v>43</v>
      </c>
      <c r="N192" s="350">
        <v>4500000</v>
      </c>
      <c r="O192" s="17" t="s">
        <v>82</v>
      </c>
      <c r="P192" s="18">
        <v>43831</v>
      </c>
      <c r="Q192" s="18">
        <v>44166</v>
      </c>
      <c r="R192" s="35" t="s">
        <v>604</v>
      </c>
      <c r="S192" s="17" t="s">
        <v>54</v>
      </c>
      <c r="T192" s="17" t="s">
        <v>106</v>
      </c>
    </row>
    <row r="193" spans="1:20" ht="76.5" customHeight="1">
      <c r="A193" s="420">
        <v>187</v>
      </c>
      <c r="B193" s="28">
        <v>165</v>
      </c>
      <c r="C193" s="17"/>
      <c r="D193" s="17" t="s">
        <v>134</v>
      </c>
      <c r="E193" s="17"/>
      <c r="F193" s="17" t="s">
        <v>143</v>
      </c>
      <c r="G193" s="17" t="s">
        <v>133</v>
      </c>
      <c r="H193" s="17" t="s">
        <v>92</v>
      </c>
      <c r="I193" s="30">
        <v>642</v>
      </c>
      <c r="J193" s="17" t="s">
        <v>59</v>
      </c>
      <c r="K193" s="17">
        <v>1</v>
      </c>
      <c r="L193" s="17" t="s">
        <v>42</v>
      </c>
      <c r="M193" s="17" t="s">
        <v>43</v>
      </c>
      <c r="N193" s="352">
        <v>1000000</v>
      </c>
      <c r="O193" s="35" t="s">
        <v>82</v>
      </c>
      <c r="P193" s="18">
        <v>43891</v>
      </c>
      <c r="Q193" s="18">
        <v>43952</v>
      </c>
      <c r="R193" s="35" t="s">
        <v>605</v>
      </c>
      <c r="S193" s="17" t="s">
        <v>82</v>
      </c>
      <c r="T193" s="17" t="s">
        <v>106</v>
      </c>
    </row>
    <row r="194" spans="1:20" ht="76.5" customHeight="1">
      <c r="A194" s="420">
        <v>188</v>
      </c>
      <c r="B194" s="28">
        <v>166</v>
      </c>
      <c r="C194" s="17"/>
      <c r="D194" s="17" t="s">
        <v>134</v>
      </c>
      <c r="E194" s="17"/>
      <c r="F194" s="17" t="s">
        <v>143</v>
      </c>
      <c r="G194" s="17" t="s">
        <v>663</v>
      </c>
      <c r="H194" s="17" t="s">
        <v>92</v>
      </c>
      <c r="I194" s="30">
        <v>642</v>
      </c>
      <c r="J194" s="17" t="s">
        <v>59</v>
      </c>
      <c r="K194" s="17">
        <v>1</v>
      </c>
      <c r="L194" s="17" t="s">
        <v>42</v>
      </c>
      <c r="M194" s="17" t="s">
        <v>43</v>
      </c>
      <c r="N194" s="282">
        <v>5300000</v>
      </c>
      <c r="O194" s="35" t="s">
        <v>60</v>
      </c>
      <c r="P194" s="18">
        <v>43862</v>
      </c>
      <c r="Q194" s="18">
        <v>43922</v>
      </c>
      <c r="R194" s="17" t="s">
        <v>45</v>
      </c>
      <c r="S194" s="17" t="s">
        <v>44</v>
      </c>
      <c r="T194" s="17" t="s">
        <v>106</v>
      </c>
    </row>
    <row r="195" spans="1:20" ht="53.25" customHeight="1">
      <c r="A195" s="420">
        <v>189</v>
      </c>
      <c r="B195" s="28">
        <v>167</v>
      </c>
      <c r="C195" s="17"/>
      <c r="D195" s="17" t="s">
        <v>148</v>
      </c>
      <c r="E195" s="17"/>
      <c r="F195" s="31" t="s">
        <v>149</v>
      </c>
      <c r="G195" s="17" t="s">
        <v>619</v>
      </c>
      <c r="H195" s="17" t="s">
        <v>40</v>
      </c>
      <c r="I195" s="30">
        <v>642</v>
      </c>
      <c r="J195" s="17" t="s">
        <v>59</v>
      </c>
      <c r="K195" s="17">
        <v>1</v>
      </c>
      <c r="L195" s="17" t="s">
        <v>42</v>
      </c>
      <c r="M195" s="17" t="s">
        <v>43</v>
      </c>
      <c r="N195" s="390">
        <v>2500000</v>
      </c>
      <c r="O195" s="35" t="s">
        <v>82</v>
      </c>
      <c r="P195" s="18">
        <v>43983</v>
      </c>
      <c r="Q195" s="32">
        <v>44105</v>
      </c>
      <c r="R195" s="17" t="s">
        <v>45</v>
      </c>
      <c r="S195" s="17" t="s">
        <v>82</v>
      </c>
      <c r="T195" s="17" t="s">
        <v>106</v>
      </c>
    </row>
    <row r="196" spans="1:20" ht="60.75" customHeight="1">
      <c r="A196" s="420">
        <v>190</v>
      </c>
      <c r="B196" s="28">
        <v>168</v>
      </c>
      <c r="C196" s="17"/>
      <c r="D196" s="17" t="s">
        <v>147</v>
      </c>
      <c r="E196" s="17" t="s">
        <v>38</v>
      </c>
      <c r="F196" s="31" t="s">
        <v>149</v>
      </c>
      <c r="G196" s="35" t="s">
        <v>622</v>
      </c>
      <c r="H196" s="17" t="s">
        <v>40</v>
      </c>
      <c r="I196" s="30">
        <v>642</v>
      </c>
      <c r="J196" s="17" t="s">
        <v>59</v>
      </c>
      <c r="K196" s="17">
        <v>1</v>
      </c>
      <c r="L196" s="17" t="s">
        <v>42</v>
      </c>
      <c r="M196" s="17" t="s">
        <v>43</v>
      </c>
      <c r="N196" s="313">
        <v>4500000</v>
      </c>
      <c r="O196" s="35" t="s">
        <v>60</v>
      </c>
      <c r="P196" s="18">
        <v>43252</v>
      </c>
      <c r="Q196" s="32">
        <v>43344</v>
      </c>
      <c r="R196" s="17" t="s">
        <v>45</v>
      </c>
      <c r="S196" s="17" t="s">
        <v>82</v>
      </c>
      <c r="T196" s="17" t="s">
        <v>106</v>
      </c>
    </row>
    <row r="197" spans="1:20" ht="60" customHeight="1">
      <c r="A197" s="420">
        <v>191</v>
      </c>
      <c r="B197" s="28">
        <v>169</v>
      </c>
      <c r="C197" s="17"/>
      <c r="D197" s="17" t="s">
        <v>104</v>
      </c>
      <c r="E197" s="17"/>
      <c r="F197" s="17" t="s">
        <v>71</v>
      </c>
      <c r="G197" s="35" t="s">
        <v>664</v>
      </c>
      <c r="H197" s="17" t="s">
        <v>92</v>
      </c>
      <c r="I197" s="30">
        <v>642</v>
      </c>
      <c r="J197" s="17" t="s">
        <v>59</v>
      </c>
      <c r="K197" s="17">
        <v>1</v>
      </c>
      <c r="L197" s="17" t="s">
        <v>42</v>
      </c>
      <c r="M197" s="17" t="s">
        <v>43</v>
      </c>
      <c r="N197" s="350">
        <v>2400000</v>
      </c>
      <c r="O197" s="17" t="s">
        <v>54</v>
      </c>
      <c r="P197" s="36">
        <v>43831</v>
      </c>
      <c r="Q197" s="36">
        <v>43891</v>
      </c>
      <c r="R197" s="17" t="s">
        <v>45</v>
      </c>
      <c r="S197" s="17" t="s">
        <v>44</v>
      </c>
      <c r="T197" s="17" t="s">
        <v>106</v>
      </c>
    </row>
    <row r="198" spans="1:20" ht="60" customHeight="1">
      <c r="A198" s="420">
        <v>192</v>
      </c>
      <c r="B198" s="28">
        <v>170</v>
      </c>
      <c r="C198" s="38"/>
      <c r="D198" s="17" t="s">
        <v>104</v>
      </c>
      <c r="E198" s="17"/>
      <c r="F198" s="17" t="s">
        <v>71</v>
      </c>
      <c r="G198" s="35" t="s">
        <v>665</v>
      </c>
      <c r="H198" s="17" t="s">
        <v>92</v>
      </c>
      <c r="I198" s="30">
        <v>642</v>
      </c>
      <c r="J198" s="17" t="s">
        <v>59</v>
      </c>
      <c r="K198" s="17">
        <v>1</v>
      </c>
      <c r="L198" s="17" t="s">
        <v>42</v>
      </c>
      <c r="M198" s="17" t="s">
        <v>43</v>
      </c>
      <c r="N198" s="350">
        <v>1350000</v>
      </c>
      <c r="O198" s="17" t="s">
        <v>54</v>
      </c>
      <c r="P198" s="36">
        <v>43983</v>
      </c>
      <c r="Q198" s="36">
        <v>44075</v>
      </c>
      <c r="R198" s="35" t="s">
        <v>605</v>
      </c>
      <c r="S198" s="17" t="s">
        <v>82</v>
      </c>
      <c r="T198" s="17" t="s">
        <v>106</v>
      </c>
    </row>
    <row r="199" spans="1:20" ht="60" customHeight="1">
      <c r="A199" s="420">
        <v>193</v>
      </c>
      <c r="B199" s="28">
        <v>171</v>
      </c>
      <c r="C199" s="34"/>
      <c r="D199" s="392" t="s">
        <v>610</v>
      </c>
      <c r="E199" s="30"/>
      <c r="F199" s="30" t="s">
        <v>610</v>
      </c>
      <c r="G199" s="35" t="s">
        <v>666</v>
      </c>
      <c r="H199" s="28" t="s">
        <v>92</v>
      </c>
      <c r="I199" s="30">
        <v>642</v>
      </c>
      <c r="J199" s="17" t="s">
        <v>59</v>
      </c>
      <c r="K199" s="17">
        <v>1</v>
      </c>
      <c r="L199" s="17" t="s">
        <v>42</v>
      </c>
      <c r="M199" s="17" t="s">
        <v>43</v>
      </c>
      <c r="N199" s="350">
        <f>850000+850000+850000</f>
        <v>2550000</v>
      </c>
      <c r="O199" s="31" t="s">
        <v>82</v>
      </c>
      <c r="P199" s="36">
        <v>43862</v>
      </c>
      <c r="Q199" s="36">
        <v>43922</v>
      </c>
      <c r="R199" s="35" t="s">
        <v>605</v>
      </c>
      <c r="S199" s="17" t="s">
        <v>82</v>
      </c>
      <c r="T199" s="17" t="s">
        <v>106</v>
      </c>
    </row>
    <row r="200" spans="1:20" ht="60" customHeight="1">
      <c r="A200" s="420">
        <v>194</v>
      </c>
      <c r="B200" s="28">
        <v>172</v>
      </c>
      <c r="C200" s="34"/>
      <c r="D200" s="392" t="s">
        <v>610</v>
      </c>
      <c r="E200" s="30"/>
      <c r="F200" s="30" t="s">
        <v>610</v>
      </c>
      <c r="G200" s="35" t="s">
        <v>553</v>
      </c>
      <c r="H200" s="35" t="s">
        <v>40</v>
      </c>
      <c r="I200" s="30">
        <v>642</v>
      </c>
      <c r="J200" s="17" t="s">
        <v>59</v>
      </c>
      <c r="K200" s="17">
        <v>1</v>
      </c>
      <c r="L200" s="17" t="s">
        <v>42</v>
      </c>
      <c r="M200" s="17" t="s">
        <v>43</v>
      </c>
      <c r="N200" s="20">
        <f>3000000*2</f>
        <v>6000000</v>
      </c>
      <c r="O200" s="31" t="s">
        <v>60</v>
      </c>
      <c r="P200" s="36">
        <v>43922</v>
      </c>
      <c r="Q200" s="36">
        <v>44013</v>
      </c>
      <c r="R200" s="17" t="s">
        <v>45</v>
      </c>
      <c r="S200" s="17" t="s">
        <v>44</v>
      </c>
      <c r="T200" s="17" t="s">
        <v>106</v>
      </c>
    </row>
    <row r="201" spans="1:20" ht="60" customHeight="1">
      <c r="A201" s="420">
        <v>195</v>
      </c>
      <c r="B201" s="28">
        <v>173</v>
      </c>
      <c r="C201" s="34"/>
      <c r="D201" s="35" t="s">
        <v>66</v>
      </c>
      <c r="E201" s="35"/>
      <c r="F201" s="35" t="s">
        <v>86</v>
      </c>
      <c r="G201" s="3" t="s">
        <v>317</v>
      </c>
      <c r="H201" s="35" t="s">
        <v>40</v>
      </c>
      <c r="I201" s="30">
        <v>642</v>
      </c>
      <c r="J201" s="17" t="s">
        <v>59</v>
      </c>
      <c r="K201" s="17">
        <v>1</v>
      </c>
      <c r="L201" s="17" t="s">
        <v>42</v>
      </c>
      <c r="M201" s="17" t="s">
        <v>43</v>
      </c>
      <c r="N201" s="350">
        <v>800000</v>
      </c>
      <c r="O201" s="31" t="s">
        <v>82</v>
      </c>
      <c r="P201" s="36">
        <v>43831</v>
      </c>
      <c r="Q201" s="36">
        <v>43831</v>
      </c>
      <c r="R201" s="17" t="s">
        <v>45</v>
      </c>
      <c r="S201" s="17" t="s">
        <v>44</v>
      </c>
      <c r="T201" s="17" t="s">
        <v>106</v>
      </c>
    </row>
    <row r="202" spans="1:20" ht="60" customHeight="1">
      <c r="A202" s="420">
        <v>196</v>
      </c>
      <c r="B202" s="28">
        <v>174</v>
      </c>
      <c r="C202" s="35"/>
      <c r="D202" s="17" t="s">
        <v>66</v>
      </c>
      <c r="E202" s="17" t="s">
        <v>38</v>
      </c>
      <c r="F202" s="17" t="s">
        <v>86</v>
      </c>
      <c r="G202" s="3" t="s">
        <v>667</v>
      </c>
      <c r="H202" s="35" t="s">
        <v>40</v>
      </c>
      <c r="I202" s="258">
        <v>642</v>
      </c>
      <c r="J202" s="1" t="s">
        <v>59</v>
      </c>
      <c r="K202" s="35">
        <v>1</v>
      </c>
      <c r="L202" s="1" t="s">
        <v>42</v>
      </c>
      <c r="M202" s="316" t="s">
        <v>43</v>
      </c>
      <c r="N202" s="352">
        <v>600000</v>
      </c>
      <c r="O202" s="35" t="s">
        <v>82</v>
      </c>
      <c r="P202" s="32">
        <v>43922</v>
      </c>
      <c r="Q202" s="32">
        <v>44013</v>
      </c>
      <c r="R202" s="28" t="s">
        <v>45</v>
      </c>
      <c r="S202" s="314" t="s">
        <v>44</v>
      </c>
      <c r="T202" s="19" t="s">
        <v>106</v>
      </c>
    </row>
    <row r="203" spans="1:20" ht="60" customHeight="1">
      <c r="A203" s="420">
        <v>197</v>
      </c>
      <c r="B203" s="28">
        <v>175</v>
      </c>
      <c r="C203" s="39"/>
      <c r="D203" s="39" t="s">
        <v>66</v>
      </c>
      <c r="E203" s="39"/>
      <c r="F203" s="39" t="s">
        <v>86</v>
      </c>
      <c r="G203" s="307" t="s">
        <v>668</v>
      </c>
      <c r="H203" s="393" t="s">
        <v>120</v>
      </c>
      <c r="I203" s="394">
        <v>642</v>
      </c>
      <c r="J203" s="311" t="s">
        <v>59</v>
      </c>
      <c r="K203" s="34">
        <v>1</v>
      </c>
      <c r="L203" s="311" t="s">
        <v>42</v>
      </c>
      <c r="M203" s="311" t="s">
        <v>43</v>
      </c>
      <c r="N203" s="395">
        <v>15600000</v>
      </c>
      <c r="O203" s="283" t="s">
        <v>82</v>
      </c>
      <c r="P203" s="364">
        <v>43862</v>
      </c>
      <c r="Q203" s="364">
        <v>43922</v>
      </c>
      <c r="R203" s="35" t="s">
        <v>604</v>
      </c>
      <c r="S203" s="311" t="s">
        <v>82</v>
      </c>
      <c r="T203" s="34" t="s">
        <v>106</v>
      </c>
    </row>
    <row r="204" spans="1:20" ht="60" customHeight="1">
      <c r="A204" s="420">
        <v>198</v>
      </c>
      <c r="B204" s="28">
        <v>176</v>
      </c>
      <c r="C204" s="35"/>
      <c r="D204" s="35" t="s">
        <v>66</v>
      </c>
      <c r="E204" s="35"/>
      <c r="F204" s="35" t="s">
        <v>86</v>
      </c>
      <c r="G204" s="68" t="s">
        <v>669</v>
      </c>
      <c r="H204" s="3" t="s">
        <v>120</v>
      </c>
      <c r="I204" s="315">
        <v>642</v>
      </c>
      <c r="J204" s="3" t="s">
        <v>59</v>
      </c>
      <c r="K204" s="3">
        <v>1</v>
      </c>
      <c r="L204" s="3" t="s">
        <v>42</v>
      </c>
      <c r="M204" s="3" t="s">
        <v>43</v>
      </c>
      <c r="N204" s="352">
        <v>7500000</v>
      </c>
      <c r="O204" s="35" t="s">
        <v>82</v>
      </c>
      <c r="P204" s="32">
        <v>43891</v>
      </c>
      <c r="Q204" s="32">
        <v>43952</v>
      </c>
      <c r="R204" s="35" t="s">
        <v>604</v>
      </c>
      <c r="S204" s="3" t="s">
        <v>82</v>
      </c>
      <c r="T204" s="35" t="s">
        <v>106</v>
      </c>
    </row>
    <row r="205" spans="1:20" ht="60" customHeight="1">
      <c r="A205" s="420">
        <v>199</v>
      </c>
      <c r="B205" s="28">
        <v>177</v>
      </c>
      <c r="C205" s="19"/>
      <c r="D205" s="19" t="s">
        <v>66</v>
      </c>
      <c r="E205" s="19" t="s">
        <v>38</v>
      </c>
      <c r="F205" s="19" t="s">
        <v>150</v>
      </c>
      <c r="G205" s="396" t="s">
        <v>670</v>
      </c>
      <c r="H205" s="397" t="s">
        <v>120</v>
      </c>
      <c r="I205" s="398">
        <v>796</v>
      </c>
      <c r="J205" s="3" t="s">
        <v>59</v>
      </c>
      <c r="K205" s="397">
        <v>1</v>
      </c>
      <c r="L205" s="397" t="s">
        <v>42</v>
      </c>
      <c r="M205" s="397" t="s">
        <v>43</v>
      </c>
      <c r="N205" s="399">
        <v>4350000</v>
      </c>
      <c r="O205" s="397" t="s">
        <v>60</v>
      </c>
      <c r="P205" s="400">
        <v>43862</v>
      </c>
      <c r="Q205" s="400">
        <v>44013</v>
      </c>
      <c r="R205" s="19" t="s">
        <v>55</v>
      </c>
      <c r="S205" s="19" t="s">
        <v>54</v>
      </c>
      <c r="T205" s="19" t="s">
        <v>106</v>
      </c>
    </row>
    <row r="206" spans="1:20" ht="60" customHeight="1">
      <c r="A206" s="420">
        <v>200</v>
      </c>
      <c r="B206" s="28">
        <v>178</v>
      </c>
      <c r="C206" s="17"/>
      <c r="D206" s="17" t="s">
        <v>104</v>
      </c>
      <c r="E206" s="17" t="s">
        <v>38</v>
      </c>
      <c r="F206" s="17" t="s">
        <v>104</v>
      </c>
      <c r="G206" s="68" t="s">
        <v>671</v>
      </c>
      <c r="H206" s="3" t="s">
        <v>40</v>
      </c>
      <c r="I206" s="315">
        <v>796</v>
      </c>
      <c r="J206" s="3" t="s">
        <v>59</v>
      </c>
      <c r="K206" s="3">
        <v>1</v>
      </c>
      <c r="L206" s="3" t="s">
        <v>42</v>
      </c>
      <c r="M206" s="3" t="s">
        <v>43</v>
      </c>
      <c r="N206" s="97">
        <v>4500000</v>
      </c>
      <c r="O206" s="3" t="s">
        <v>60</v>
      </c>
      <c r="P206" s="305">
        <v>43862</v>
      </c>
      <c r="Q206" s="305">
        <v>44013</v>
      </c>
      <c r="R206" s="17" t="s">
        <v>55</v>
      </c>
      <c r="S206" s="17" t="s">
        <v>82</v>
      </c>
      <c r="T206" s="17" t="s">
        <v>106</v>
      </c>
    </row>
    <row r="207" spans="1:20" ht="23.25" customHeight="1">
      <c r="A207" s="419"/>
      <c r="B207" s="417"/>
      <c r="C207" s="35"/>
      <c r="D207" s="35"/>
      <c r="E207" s="35"/>
      <c r="F207" s="35"/>
      <c r="G207" s="414" t="s">
        <v>625</v>
      </c>
      <c r="H207" s="40"/>
      <c r="I207" s="35"/>
      <c r="J207" s="40"/>
      <c r="K207" s="40"/>
      <c r="L207" s="40"/>
      <c r="M207" s="40"/>
      <c r="N207" s="41"/>
      <c r="O207" s="35"/>
      <c r="P207" s="40"/>
      <c r="Q207" s="42"/>
      <c r="R207" s="35"/>
      <c r="S207" s="35"/>
      <c r="T207" s="35"/>
    </row>
    <row r="208" spans="1:20" ht="66.75" customHeight="1">
      <c r="A208" s="420">
        <v>201</v>
      </c>
      <c r="B208" s="417">
        <v>179</v>
      </c>
      <c r="C208" s="35"/>
      <c r="D208" s="17" t="s">
        <v>115</v>
      </c>
      <c r="E208" s="17" t="s">
        <v>38</v>
      </c>
      <c r="F208" s="17" t="s">
        <v>591</v>
      </c>
      <c r="G208" s="17" t="s">
        <v>673</v>
      </c>
      <c r="H208" s="75" t="s">
        <v>40</v>
      </c>
      <c r="I208" s="35">
        <v>642</v>
      </c>
      <c r="J208" s="44" t="s">
        <v>59</v>
      </c>
      <c r="K208" s="40">
        <v>1</v>
      </c>
      <c r="L208" s="44" t="s">
        <v>42</v>
      </c>
      <c r="M208" s="408" t="s">
        <v>43</v>
      </c>
      <c r="N208" s="131">
        <v>4000000</v>
      </c>
      <c r="O208" s="409" t="s">
        <v>60</v>
      </c>
      <c r="P208" s="18">
        <v>43831</v>
      </c>
      <c r="Q208" s="310">
        <v>44166</v>
      </c>
      <c r="R208" s="74" t="s">
        <v>45</v>
      </c>
      <c r="S208" s="35" t="s">
        <v>44</v>
      </c>
      <c r="T208" s="43" t="s">
        <v>106</v>
      </c>
    </row>
    <row r="209" spans="1:20" ht="74.25" customHeight="1">
      <c r="A209" s="420">
        <v>202</v>
      </c>
      <c r="B209" s="418">
        <v>180</v>
      </c>
      <c r="C209" s="39"/>
      <c r="D209" s="17" t="s">
        <v>115</v>
      </c>
      <c r="E209" s="17" t="s">
        <v>38</v>
      </c>
      <c r="F209" s="17" t="s">
        <v>591</v>
      </c>
      <c r="G209" s="17" t="s">
        <v>673</v>
      </c>
      <c r="H209" s="75" t="s">
        <v>40</v>
      </c>
      <c r="I209" s="39">
        <v>642</v>
      </c>
      <c r="J209" s="37" t="s">
        <v>59</v>
      </c>
      <c r="K209" s="75">
        <v>1</v>
      </c>
      <c r="L209" s="37" t="s">
        <v>42</v>
      </c>
      <c r="M209" s="410" t="s">
        <v>43</v>
      </c>
      <c r="N209" s="131">
        <v>3500000</v>
      </c>
      <c r="O209" s="411" t="s">
        <v>60</v>
      </c>
      <c r="P209" s="18">
        <v>43831</v>
      </c>
      <c r="Q209" s="310">
        <v>43922</v>
      </c>
      <c r="R209" s="35" t="s">
        <v>45</v>
      </c>
      <c r="S209" s="39" t="s">
        <v>60</v>
      </c>
      <c r="T209" s="74" t="s">
        <v>106</v>
      </c>
    </row>
    <row r="210" spans="1:20" ht="66.75" customHeight="1">
      <c r="A210" s="420">
        <v>203</v>
      </c>
      <c r="B210" s="417">
        <v>181</v>
      </c>
      <c r="C210" s="35"/>
      <c r="D210" s="17" t="s">
        <v>115</v>
      </c>
      <c r="E210" s="17" t="s">
        <v>38</v>
      </c>
      <c r="F210" s="17" t="s">
        <v>591</v>
      </c>
      <c r="G210" s="17" t="s">
        <v>673</v>
      </c>
      <c r="H210" s="40" t="s">
        <v>40</v>
      </c>
      <c r="I210" s="35">
        <v>642</v>
      </c>
      <c r="J210" s="40" t="s">
        <v>59</v>
      </c>
      <c r="K210" s="40">
        <v>1</v>
      </c>
      <c r="L210" s="40" t="s">
        <v>42</v>
      </c>
      <c r="M210" s="40" t="s">
        <v>43</v>
      </c>
      <c r="N210" s="131">
        <v>3000000</v>
      </c>
      <c r="O210" s="68" t="s">
        <v>60</v>
      </c>
      <c r="P210" s="18">
        <v>43922</v>
      </c>
      <c r="Q210" s="310">
        <v>44105</v>
      </c>
      <c r="R210" s="35" t="s">
        <v>45</v>
      </c>
      <c r="S210" s="35" t="s">
        <v>60</v>
      </c>
      <c r="T210" s="35" t="s">
        <v>106</v>
      </c>
    </row>
    <row r="211" spans="1:20" ht="85.5" customHeight="1">
      <c r="A211" s="420">
        <v>204</v>
      </c>
      <c r="B211" s="417">
        <v>182</v>
      </c>
      <c r="C211" s="35"/>
      <c r="D211" s="17" t="s">
        <v>115</v>
      </c>
      <c r="E211" s="17" t="s">
        <v>38</v>
      </c>
      <c r="F211" s="17" t="s">
        <v>591</v>
      </c>
      <c r="G211" s="17" t="s">
        <v>673</v>
      </c>
      <c r="H211" s="40" t="s">
        <v>40</v>
      </c>
      <c r="I211" s="35">
        <v>642</v>
      </c>
      <c r="J211" s="40" t="s">
        <v>59</v>
      </c>
      <c r="K211" s="40">
        <v>1</v>
      </c>
      <c r="L211" s="40" t="s">
        <v>42</v>
      </c>
      <c r="M211" s="40" t="s">
        <v>43</v>
      </c>
      <c r="N211" s="131">
        <v>3000000</v>
      </c>
      <c r="O211" s="68" t="s">
        <v>60</v>
      </c>
      <c r="P211" s="18">
        <v>43831</v>
      </c>
      <c r="Q211" s="310">
        <v>43922</v>
      </c>
      <c r="R211" s="35" t="s">
        <v>45</v>
      </c>
      <c r="S211" s="35" t="s">
        <v>60</v>
      </c>
      <c r="T211" s="35" t="s">
        <v>106</v>
      </c>
    </row>
    <row r="212" spans="1:20" ht="85.5" customHeight="1">
      <c r="A212" s="420">
        <v>205</v>
      </c>
      <c r="B212" s="418">
        <v>183</v>
      </c>
      <c r="C212" s="47"/>
      <c r="D212" s="34" t="s">
        <v>115</v>
      </c>
      <c r="E212" s="34" t="s">
        <v>38</v>
      </c>
      <c r="F212" s="34" t="s">
        <v>591</v>
      </c>
      <c r="G212" s="17" t="s">
        <v>673</v>
      </c>
      <c r="H212" s="75" t="s">
        <v>40</v>
      </c>
      <c r="I212" s="39">
        <v>642</v>
      </c>
      <c r="J212" s="75" t="s">
        <v>59</v>
      </c>
      <c r="K212" s="75">
        <v>1</v>
      </c>
      <c r="L212" s="75" t="s">
        <v>42</v>
      </c>
      <c r="M212" s="75" t="s">
        <v>43</v>
      </c>
      <c r="N212" s="73">
        <v>3000000</v>
      </c>
      <c r="O212" s="385" t="s">
        <v>60</v>
      </c>
      <c r="P212" s="29">
        <v>43922</v>
      </c>
      <c r="Q212" s="309">
        <v>44105</v>
      </c>
      <c r="R212" s="39" t="s">
        <v>45</v>
      </c>
      <c r="S212" s="39" t="s">
        <v>60</v>
      </c>
      <c r="T212" s="39" t="s">
        <v>106</v>
      </c>
    </row>
    <row r="213" spans="1:20" ht="75.75" customHeight="1">
      <c r="A213" s="420">
        <v>206</v>
      </c>
      <c r="B213" s="417">
        <v>184</v>
      </c>
      <c r="C213" s="35"/>
      <c r="D213" s="35" t="s">
        <v>115</v>
      </c>
      <c r="E213" s="35" t="s">
        <v>38</v>
      </c>
      <c r="F213" s="35" t="s">
        <v>591</v>
      </c>
      <c r="G213" s="17" t="s">
        <v>673</v>
      </c>
      <c r="H213" s="40" t="s">
        <v>40</v>
      </c>
      <c r="I213" s="35">
        <v>642</v>
      </c>
      <c r="J213" s="40" t="s">
        <v>59</v>
      </c>
      <c r="K213" s="40">
        <v>1</v>
      </c>
      <c r="L213" s="40" t="s">
        <v>42</v>
      </c>
      <c r="M213" s="40" t="s">
        <v>43</v>
      </c>
      <c r="N213" s="131">
        <v>6000000</v>
      </c>
      <c r="O213" s="68" t="s">
        <v>60</v>
      </c>
      <c r="P213" s="32">
        <v>43831</v>
      </c>
      <c r="Q213" s="310">
        <v>43922</v>
      </c>
      <c r="R213" s="35" t="s">
        <v>45</v>
      </c>
      <c r="S213" s="35" t="s">
        <v>60</v>
      </c>
      <c r="T213" s="35" t="s">
        <v>106</v>
      </c>
    </row>
    <row r="214" spans="1:20" ht="54" customHeight="1">
      <c r="A214" s="420">
        <v>207</v>
      </c>
      <c r="B214" s="417">
        <v>185</v>
      </c>
      <c r="C214" s="35"/>
      <c r="D214" s="35" t="s">
        <v>107</v>
      </c>
      <c r="E214" s="35"/>
      <c r="F214" s="35" t="s">
        <v>107</v>
      </c>
      <c r="G214" s="35" t="s">
        <v>672</v>
      </c>
      <c r="H214" s="40" t="s">
        <v>40</v>
      </c>
      <c r="I214" s="35">
        <v>642</v>
      </c>
      <c r="J214" s="40" t="s">
        <v>59</v>
      </c>
      <c r="K214" s="40">
        <v>1</v>
      </c>
      <c r="L214" s="40" t="s">
        <v>42</v>
      </c>
      <c r="M214" s="40" t="s">
        <v>43</v>
      </c>
      <c r="N214" s="131">
        <v>8760000</v>
      </c>
      <c r="O214" s="68" t="s">
        <v>60</v>
      </c>
      <c r="P214" s="32">
        <v>43831</v>
      </c>
      <c r="Q214" s="310">
        <v>44166</v>
      </c>
      <c r="R214" s="35" t="s">
        <v>45</v>
      </c>
      <c r="S214" s="35" t="s">
        <v>44</v>
      </c>
      <c r="T214" s="35" t="s">
        <v>106</v>
      </c>
    </row>
    <row r="215" spans="1:20" ht="72.75" customHeight="1">
      <c r="A215" s="420">
        <v>208</v>
      </c>
      <c r="B215" s="418">
        <v>186</v>
      </c>
      <c r="C215" s="35"/>
      <c r="D215" s="35" t="s">
        <v>115</v>
      </c>
      <c r="E215" s="35" t="s">
        <v>38</v>
      </c>
      <c r="F215" s="35" t="s">
        <v>591</v>
      </c>
      <c r="G215" s="17" t="s">
        <v>673</v>
      </c>
      <c r="H215" s="40" t="s">
        <v>40</v>
      </c>
      <c r="I215" s="35">
        <v>642</v>
      </c>
      <c r="J215" s="40" t="s">
        <v>59</v>
      </c>
      <c r="K215" s="40">
        <v>1</v>
      </c>
      <c r="L215" s="40" t="s">
        <v>42</v>
      </c>
      <c r="M215" s="40" t="s">
        <v>43</v>
      </c>
      <c r="N215" s="97">
        <v>1920000</v>
      </c>
      <c r="O215" s="68" t="s">
        <v>60</v>
      </c>
      <c r="P215" s="32">
        <v>43831</v>
      </c>
      <c r="Q215" s="310">
        <v>44166</v>
      </c>
      <c r="R215" s="35" t="s">
        <v>45</v>
      </c>
      <c r="S215" s="35" t="s">
        <v>60</v>
      </c>
      <c r="T215" s="35" t="s">
        <v>106</v>
      </c>
    </row>
    <row r="216" spans="1:20" ht="74.25" customHeight="1">
      <c r="A216" s="420">
        <v>209</v>
      </c>
      <c r="B216" s="417">
        <v>187</v>
      </c>
      <c r="C216" s="45"/>
      <c r="D216" s="19" t="s">
        <v>115</v>
      </c>
      <c r="E216" s="19" t="s">
        <v>38</v>
      </c>
      <c r="F216" s="19" t="s">
        <v>591</v>
      </c>
      <c r="G216" s="17" t="s">
        <v>673</v>
      </c>
      <c r="H216" s="46" t="s">
        <v>40</v>
      </c>
      <c r="I216" s="47">
        <v>642</v>
      </c>
      <c r="J216" s="48" t="s">
        <v>59</v>
      </c>
      <c r="K216" s="46">
        <v>1</v>
      </c>
      <c r="L216" s="48" t="s">
        <v>42</v>
      </c>
      <c r="M216" s="48" t="s">
        <v>43</v>
      </c>
      <c r="N216" s="243">
        <v>5184000</v>
      </c>
      <c r="O216" s="386" t="s">
        <v>60</v>
      </c>
      <c r="P216" s="26">
        <v>43983</v>
      </c>
      <c r="Q216" s="387">
        <v>44166</v>
      </c>
      <c r="R216" s="19" t="s">
        <v>45</v>
      </c>
      <c r="S216" s="45" t="s">
        <v>60</v>
      </c>
      <c r="T216" s="19" t="s">
        <v>106</v>
      </c>
    </row>
    <row r="217" spans="1:20" ht="64.5" customHeight="1">
      <c r="A217" s="420">
        <v>210</v>
      </c>
      <c r="B217" s="417">
        <v>188</v>
      </c>
      <c r="C217" s="35"/>
      <c r="D217" s="17" t="s">
        <v>115</v>
      </c>
      <c r="E217" s="17" t="s">
        <v>38</v>
      </c>
      <c r="F217" s="17" t="s">
        <v>591</v>
      </c>
      <c r="G217" s="17" t="s">
        <v>673</v>
      </c>
      <c r="H217" s="40" t="s">
        <v>40</v>
      </c>
      <c r="I217" s="39">
        <v>642</v>
      </c>
      <c r="J217" s="37" t="s">
        <v>59</v>
      </c>
      <c r="K217" s="40">
        <v>1</v>
      </c>
      <c r="L217" s="37" t="s">
        <v>42</v>
      </c>
      <c r="M217" s="37" t="s">
        <v>43</v>
      </c>
      <c r="N217" s="65">
        <v>1728000</v>
      </c>
      <c r="O217" s="68" t="s">
        <v>60</v>
      </c>
      <c r="P217" s="18">
        <v>43983</v>
      </c>
      <c r="Q217" s="310">
        <v>44166</v>
      </c>
      <c r="R217" s="17" t="s">
        <v>45</v>
      </c>
      <c r="S217" s="35" t="s">
        <v>60</v>
      </c>
      <c r="T217" s="19" t="s">
        <v>106</v>
      </c>
    </row>
    <row r="218" spans="1:20" ht="57.75" customHeight="1">
      <c r="A218" s="420">
        <v>211</v>
      </c>
      <c r="B218" s="418">
        <v>189</v>
      </c>
      <c r="C218" s="35"/>
      <c r="D218" s="17" t="s">
        <v>115</v>
      </c>
      <c r="E218" s="17" t="s">
        <v>38</v>
      </c>
      <c r="F218" s="17" t="s">
        <v>591</v>
      </c>
      <c r="G218" s="17" t="s">
        <v>673</v>
      </c>
      <c r="H218" s="40" t="s">
        <v>40</v>
      </c>
      <c r="I218" s="35">
        <v>642</v>
      </c>
      <c r="J218" s="49" t="s">
        <v>59</v>
      </c>
      <c r="K218" s="40">
        <v>1</v>
      </c>
      <c r="L218" s="49" t="s">
        <v>42</v>
      </c>
      <c r="M218" s="49" t="s">
        <v>43</v>
      </c>
      <c r="N218" s="65">
        <v>5000000</v>
      </c>
      <c r="O218" s="68" t="s">
        <v>60</v>
      </c>
      <c r="P218" s="18">
        <v>43983</v>
      </c>
      <c r="Q218" s="310">
        <v>44166</v>
      </c>
      <c r="R218" s="17" t="s">
        <v>45</v>
      </c>
      <c r="S218" s="35" t="s">
        <v>60</v>
      </c>
      <c r="T218" s="50" t="s">
        <v>106</v>
      </c>
    </row>
    <row r="219" spans="1:20" ht="65.25" customHeight="1">
      <c r="A219" s="420">
        <v>212</v>
      </c>
      <c r="B219" s="417">
        <v>190</v>
      </c>
      <c r="C219" s="45"/>
      <c r="D219" s="17" t="s">
        <v>80</v>
      </c>
      <c r="E219" s="17"/>
      <c r="F219" s="17" t="s">
        <v>67</v>
      </c>
      <c r="G219" s="17" t="s">
        <v>658</v>
      </c>
      <c r="H219" s="19" t="s">
        <v>92</v>
      </c>
      <c r="I219" s="35">
        <v>642</v>
      </c>
      <c r="J219" s="40" t="s">
        <v>59</v>
      </c>
      <c r="K219" s="40">
        <v>1</v>
      </c>
      <c r="L219" s="40" t="s">
        <v>42</v>
      </c>
      <c r="M219" s="40" t="s">
        <v>43</v>
      </c>
      <c r="N219" s="423">
        <v>30000000</v>
      </c>
      <c r="O219" s="35" t="s">
        <v>60</v>
      </c>
      <c r="P219" s="18">
        <v>43831</v>
      </c>
      <c r="Q219" s="310">
        <v>44166</v>
      </c>
      <c r="R219" s="19" t="s">
        <v>598</v>
      </c>
      <c r="S219" s="45" t="s">
        <v>54</v>
      </c>
      <c r="T219" s="19" t="s">
        <v>106</v>
      </c>
    </row>
    <row r="220" spans="1:20" ht="65.25" customHeight="1">
      <c r="A220" s="420">
        <v>213</v>
      </c>
      <c r="B220" s="417">
        <v>191</v>
      </c>
      <c r="C220" s="45"/>
      <c r="D220" s="17" t="s">
        <v>80</v>
      </c>
      <c r="E220" s="17"/>
      <c r="F220" s="17" t="s">
        <v>67</v>
      </c>
      <c r="G220" s="17" t="s">
        <v>658</v>
      </c>
      <c r="H220" s="19" t="s">
        <v>92</v>
      </c>
      <c r="I220" s="35">
        <v>642</v>
      </c>
      <c r="J220" s="40" t="s">
        <v>59</v>
      </c>
      <c r="K220" s="40">
        <v>1</v>
      </c>
      <c r="L220" s="40" t="s">
        <v>42</v>
      </c>
      <c r="M220" s="40" t="s">
        <v>43</v>
      </c>
      <c r="N220" s="423">
        <v>10000000</v>
      </c>
      <c r="O220" s="35" t="s">
        <v>60</v>
      </c>
      <c r="P220" s="18">
        <v>43831</v>
      </c>
      <c r="Q220" s="310">
        <v>44166</v>
      </c>
      <c r="R220" s="19" t="s">
        <v>598</v>
      </c>
      <c r="S220" s="45" t="s">
        <v>54</v>
      </c>
      <c r="T220" s="19" t="s">
        <v>106</v>
      </c>
    </row>
    <row r="221" spans="1:20" ht="65.25" customHeight="1">
      <c r="A221" s="420">
        <v>214</v>
      </c>
      <c r="B221" s="418">
        <v>192</v>
      </c>
      <c r="C221" s="45"/>
      <c r="D221" s="17" t="s">
        <v>80</v>
      </c>
      <c r="E221" s="17"/>
      <c r="F221" s="17" t="s">
        <v>67</v>
      </c>
      <c r="G221" s="17" t="s">
        <v>658</v>
      </c>
      <c r="H221" s="19" t="s">
        <v>92</v>
      </c>
      <c r="I221" s="35">
        <v>642</v>
      </c>
      <c r="J221" s="40" t="s">
        <v>59</v>
      </c>
      <c r="K221" s="40">
        <v>1</v>
      </c>
      <c r="L221" s="40" t="s">
        <v>42</v>
      </c>
      <c r="M221" s="40" t="s">
        <v>43</v>
      </c>
      <c r="N221" s="423">
        <v>5000000</v>
      </c>
      <c r="O221" s="35" t="s">
        <v>60</v>
      </c>
      <c r="P221" s="18">
        <v>43831</v>
      </c>
      <c r="Q221" s="310">
        <v>44166</v>
      </c>
      <c r="R221" s="19" t="s">
        <v>598</v>
      </c>
      <c r="S221" s="45" t="s">
        <v>54</v>
      </c>
      <c r="T221" s="19" t="s">
        <v>106</v>
      </c>
    </row>
    <row r="222" spans="1:20" ht="71.25" customHeight="1">
      <c r="A222" s="420">
        <v>215</v>
      </c>
      <c r="B222" s="417">
        <v>193</v>
      </c>
      <c r="C222" s="35"/>
      <c r="D222" s="17" t="s">
        <v>80</v>
      </c>
      <c r="E222" s="17"/>
      <c r="F222" s="17" t="s">
        <v>67</v>
      </c>
      <c r="G222" s="17" t="s">
        <v>658</v>
      </c>
      <c r="H222" s="74" t="s">
        <v>92</v>
      </c>
      <c r="I222" s="47">
        <v>642</v>
      </c>
      <c r="J222" s="48" t="s">
        <v>59</v>
      </c>
      <c r="K222" s="379">
        <v>1</v>
      </c>
      <c r="L222" s="48" t="s">
        <v>42</v>
      </c>
      <c r="M222" s="48" t="s">
        <v>43</v>
      </c>
      <c r="N222" s="424">
        <v>10000000</v>
      </c>
      <c r="O222" s="39" t="s">
        <v>60</v>
      </c>
      <c r="P222" s="29">
        <v>43831</v>
      </c>
      <c r="Q222" s="309">
        <v>44166</v>
      </c>
      <c r="R222" s="74" t="s">
        <v>598</v>
      </c>
      <c r="S222" s="47" t="s">
        <v>54</v>
      </c>
      <c r="T222" s="74" t="s">
        <v>106</v>
      </c>
    </row>
    <row r="223" spans="1:20" ht="65.25" customHeight="1">
      <c r="A223" s="420">
        <v>216</v>
      </c>
      <c r="B223" s="417">
        <v>194</v>
      </c>
      <c r="C223" s="35"/>
      <c r="D223" s="17" t="s">
        <v>84</v>
      </c>
      <c r="E223" s="35"/>
      <c r="F223" s="43" t="s">
        <v>85</v>
      </c>
      <c r="G223" s="31" t="s">
        <v>674</v>
      </c>
      <c r="H223" s="40" t="s">
        <v>40</v>
      </c>
      <c r="I223" s="35">
        <v>642</v>
      </c>
      <c r="J223" s="40" t="s">
        <v>59</v>
      </c>
      <c r="K223" s="40">
        <v>1</v>
      </c>
      <c r="L223" s="40" t="s">
        <v>42</v>
      </c>
      <c r="M223" s="40" t="s">
        <v>43</v>
      </c>
      <c r="N223" s="97">
        <f>9000000</f>
        <v>9000000</v>
      </c>
      <c r="O223" s="3" t="s">
        <v>60</v>
      </c>
      <c r="P223" s="32">
        <v>43831</v>
      </c>
      <c r="Q223" s="310">
        <v>44166</v>
      </c>
      <c r="R223" s="35" t="s">
        <v>45</v>
      </c>
      <c r="S223" s="35" t="s">
        <v>44</v>
      </c>
      <c r="T223" s="35" t="s">
        <v>106</v>
      </c>
    </row>
    <row r="224" spans="1:20" ht="74.25" customHeight="1">
      <c r="A224" s="420">
        <v>217</v>
      </c>
      <c r="B224" s="418">
        <v>195</v>
      </c>
      <c r="C224" s="35"/>
      <c r="D224" s="17" t="s">
        <v>80</v>
      </c>
      <c r="E224" s="17"/>
      <c r="F224" s="17" t="s">
        <v>67</v>
      </c>
      <c r="G224" s="17" t="s">
        <v>658</v>
      </c>
      <c r="H224" s="35" t="s">
        <v>92</v>
      </c>
      <c r="I224" s="35">
        <v>642</v>
      </c>
      <c r="J224" s="40" t="s">
        <v>59</v>
      </c>
      <c r="K224" s="40">
        <v>1</v>
      </c>
      <c r="L224" s="40" t="s">
        <v>42</v>
      </c>
      <c r="M224" s="40" t="s">
        <v>43</v>
      </c>
      <c r="N224" s="425">
        <v>13000000</v>
      </c>
      <c r="O224" s="3" t="s">
        <v>60</v>
      </c>
      <c r="P224" s="32">
        <v>43922</v>
      </c>
      <c r="Q224" s="310">
        <v>44166</v>
      </c>
      <c r="R224" s="35" t="s">
        <v>598</v>
      </c>
      <c r="S224" s="35" t="s">
        <v>54</v>
      </c>
      <c r="T224" s="35" t="s">
        <v>106</v>
      </c>
    </row>
    <row r="225" spans="1:20" ht="69.75" customHeight="1">
      <c r="A225" s="420">
        <v>218</v>
      </c>
      <c r="B225" s="417">
        <v>196</v>
      </c>
      <c r="C225" s="35"/>
      <c r="D225" s="17" t="s">
        <v>107</v>
      </c>
      <c r="E225" s="35"/>
      <c r="F225" s="43" t="s">
        <v>107</v>
      </c>
      <c r="G225" s="17" t="s">
        <v>655</v>
      </c>
      <c r="H225" s="40" t="s">
        <v>40</v>
      </c>
      <c r="I225" s="35">
        <v>642</v>
      </c>
      <c r="J225" s="40" t="s">
        <v>59</v>
      </c>
      <c r="K225" s="40">
        <v>1</v>
      </c>
      <c r="L225" s="40" t="s">
        <v>42</v>
      </c>
      <c r="M225" s="40" t="s">
        <v>43</v>
      </c>
      <c r="N225" s="266">
        <v>3000000</v>
      </c>
      <c r="O225" s="1" t="s">
        <v>60</v>
      </c>
      <c r="P225" s="18">
        <v>43831</v>
      </c>
      <c r="Q225" s="310">
        <v>44166</v>
      </c>
      <c r="R225" s="1" t="s">
        <v>45</v>
      </c>
      <c r="S225" s="35" t="s">
        <v>44</v>
      </c>
      <c r="T225" s="19" t="s">
        <v>106</v>
      </c>
    </row>
    <row r="226" spans="1:20" ht="69.75" customHeight="1">
      <c r="A226" s="420">
        <v>219</v>
      </c>
      <c r="B226" s="417">
        <v>197</v>
      </c>
      <c r="C226" s="35"/>
      <c r="D226" s="17" t="s">
        <v>107</v>
      </c>
      <c r="E226" s="35"/>
      <c r="F226" s="43" t="s">
        <v>107</v>
      </c>
      <c r="G226" s="17" t="s">
        <v>655</v>
      </c>
      <c r="H226" s="40" t="s">
        <v>40</v>
      </c>
      <c r="I226" s="35">
        <v>642</v>
      </c>
      <c r="J226" s="40" t="s">
        <v>59</v>
      </c>
      <c r="K226" s="40">
        <v>1</v>
      </c>
      <c r="L226" s="40" t="s">
        <v>42</v>
      </c>
      <c r="M226" s="40" t="s">
        <v>43</v>
      </c>
      <c r="N226" s="131">
        <v>5000000</v>
      </c>
      <c r="O226" s="413" t="s">
        <v>60</v>
      </c>
      <c r="P226" s="18">
        <v>44013</v>
      </c>
      <c r="Q226" s="310">
        <v>44166</v>
      </c>
      <c r="R226" s="1" t="s">
        <v>45</v>
      </c>
      <c r="S226" s="35" t="s">
        <v>44</v>
      </c>
      <c r="T226" s="19" t="s">
        <v>106</v>
      </c>
    </row>
    <row r="227" spans="1:20" ht="69.75" customHeight="1">
      <c r="A227" s="420">
        <v>220</v>
      </c>
      <c r="B227" s="418">
        <v>198</v>
      </c>
      <c r="C227" s="39"/>
      <c r="D227" s="34" t="s">
        <v>107</v>
      </c>
      <c r="E227" s="39"/>
      <c r="F227" s="388" t="s">
        <v>107</v>
      </c>
      <c r="G227" s="17" t="s">
        <v>655</v>
      </c>
      <c r="H227" s="75" t="s">
        <v>40</v>
      </c>
      <c r="I227" s="35">
        <v>642</v>
      </c>
      <c r="J227" s="40" t="s">
        <v>59</v>
      </c>
      <c r="K227" s="40">
        <v>1</v>
      </c>
      <c r="L227" s="40" t="s">
        <v>42</v>
      </c>
      <c r="M227" s="40" t="s">
        <v>43</v>
      </c>
      <c r="N227" s="131">
        <v>8900000</v>
      </c>
      <c r="O227" s="393" t="s">
        <v>60</v>
      </c>
      <c r="P227" s="29">
        <v>43831</v>
      </c>
      <c r="Q227" s="309">
        <v>44166</v>
      </c>
      <c r="R227" s="311" t="s">
        <v>45</v>
      </c>
      <c r="S227" s="39" t="s">
        <v>44</v>
      </c>
      <c r="T227" s="74" t="s">
        <v>106</v>
      </c>
    </row>
    <row r="228" spans="1:20" ht="69.75" customHeight="1">
      <c r="A228" s="420">
        <v>221</v>
      </c>
      <c r="B228" s="417">
        <v>199</v>
      </c>
      <c r="C228" s="35"/>
      <c r="D228" s="35" t="s">
        <v>115</v>
      </c>
      <c r="E228" s="35" t="s">
        <v>38</v>
      </c>
      <c r="F228" s="35" t="s">
        <v>591</v>
      </c>
      <c r="G228" s="17" t="s">
        <v>673</v>
      </c>
      <c r="H228" s="40" t="s">
        <v>40</v>
      </c>
      <c r="I228" s="35">
        <v>642</v>
      </c>
      <c r="J228" s="40" t="s">
        <v>59</v>
      </c>
      <c r="K228" s="40">
        <v>1</v>
      </c>
      <c r="L228" s="40" t="s">
        <v>42</v>
      </c>
      <c r="M228" s="40" t="s">
        <v>43</v>
      </c>
      <c r="N228" s="131">
        <v>7000000</v>
      </c>
      <c r="O228" s="3" t="s">
        <v>60</v>
      </c>
      <c r="P228" s="32">
        <v>43831</v>
      </c>
      <c r="Q228" s="310">
        <v>44166</v>
      </c>
      <c r="R228" s="3" t="s">
        <v>45</v>
      </c>
      <c r="S228" s="35" t="s">
        <v>44</v>
      </c>
      <c r="T228" s="35" t="s">
        <v>106</v>
      </c>
    </row>
    <row r="229" spans="1:20" ht="69.75" customHeight="1">
      <c r="A229" s="420">
        <v>222</v>
      </c>
      <c r="B229" s="417">
        <v>200</v>
      </c>
      <c r="C229" s="35"/>
      <c r="D229" s="35" t="s">
        <v>107</v>
      </c>
      <c r="E229" s="35"/>
      <c r="F229" s="35" t="s">
        <v>107</v>
      </c>
      <c r="G229" s="17" t="s">
        <v>655</v>
      </c>
      <c r="H229" s="40" t="s">
        <v>40</v>
      </c>
      <c r="I229" s="35">
        <v>642</v>
      </c>
      <c r="J229" s="40" t="s">
        <v>59</v>
      </c>
      <c r="K229" s="40">
        <v>1</v>
      </c>
      <c r="L229" s="40" t="s">
        <v>42</v>
      </c>
      <c r="M229" s="40" t="s">
        <v>43</v>
      </c>
      <c r="N229" s="131">
        <v>10000000</v>
      </c>
      <c r="O229" s="3" t="s">
        <v>60</v>
      </c>
      <c r="P229" s="32">
        <v>44013</v>
      </c>
      <c r="Q229" s="310">
        <v>44166</v>
      </c>
      <c r="R229" s="3" t="s">
        <v>45</v>
      </c>
      <c r="S229" s="35" t="s">
        <v>44</v>
      </c>
      <c r="T229" s="35" t="s">
        <v>106</v>
      </c>
    </row>
    <row r="230" spans="1:20" ht="69.75" customHeight="1">
      <c r="A230" s="420">
        <v>223</v>
      </c>
      <c r="B230" s="418">
        <v>201</v>
      </c>
      <c r="C230" s="45"/>
      <c r="D230" s="19" t="s">
        <v>107</v>
      </c>
      <c r="E230" s="45"/>
      <c r="F230" s="50" t="s">
        <v>107</v>
      </c>
      <c r="G230" s="45" t="s">
        <v>672</v>
      </c>
      <c r="H230" s="46" t="s">
        <v>40</v>
      </c>
      <c r="I230" s="47">
        <v>642</v>
      </c>
      <c r="J230" s="48" t="s">
        <v>59</v>
      </c>
      <c r="K230" s="46">
        <v>1</v>
      </c>
      <c r="L230" s="48" t="s">
        <v>42</v>
      </c>
      <c r="M230" s="48" t="s">
        <v>43</v>
      </c>
      <c r="N230" s="371">
        <v>20019000</v>
      </c>
      <c r="O230" s="314" t="s">
        <v>60</v>
      </c>
      <c r="P230" s="26">
        <v>43831</v>
      </c>
      <c r="Q230" s="387">
        <v>44166</v>
      </c>
      <c r="R230" s="372" t="s">
        <v>45</v>
      </c>
      <c r="S230" s="45" t="s">
        <v>44</v>
      </c>
      <c r="T230" s="19" t="s">
        <v>106</v>
      </c>
    </row>
    <row r="231" spans="1:20" ht="69.75" customHeight="1">
      <c r="A231" s="420">
        <v>224</v>
      </c>
      <c r="B231" s="417">
        <v>202</v>
      </c>
      <c r="C231" s="35"/>
      <c r="D231" s="17" t="s">
        <v>107</v>
      </c>
      <c r="E231" s="35"/>
      <c r="F231" s="43" t="s">
        <v>107</v>
      </c>
      <c r="G231" s="45" t="s">
        <v>672</v>
      </c>
      <c r="H231" s="40" t="s">
        <v>40</v>
      </c>
      <c r="I231" s="39">
        <v>642</v>
      </c>
      <c r="J231" s="37" t="s">
        <v>59</v>
      </c>
      <c r="K231" s="40">
        <v>1</v>
      </c>
      <c r="L231" s="37" t="s">
        <v>42</v>
      </c>
      <c r="M231" s="37" t="s">
        <v>43</v>
      </c>
      <c r="N231" s="282">
        <v>21498000</v>
      </c>
      <c r="O231" s="1" t="s">
        <v>60</v>
      </c>
      <c r="P231" s="18">
        <v>43831</v>
      </c>
      <c r="Q231" s="310">
        <v>44166</v>
      </c>
      <c r="R231" s="3" t="s">
        <v>45</v>
      </c>
      <c r="S231" s="35" t="s">
        <v>44</v>
      </c>
      <c r="T231" s="19" t="s">
        <v>106</v>
      </c>
    </row>
    <row r="232" spans="1:20" ht="69.75" customHeight="1">
      <c r="A232" s="420">
        <v>225</v>
      </c>
      <c r="B232" s="417">
        <v>203</v>
      </c>
      <c r="C232" s="35"/>
      <c r="D232" s="17" t="s">
        <v>115</v>
      </c>
      <c r="E232" s="17" t="s">
        <v>38</v>
      </c>
      <c r="F232" s="17" t="s">
        <v>591</v>
      </c>
      <c r="G232" s="17" t="s">
        <v>673</v>
      </c>
      <c r="H232" s="40" t="s">
        <v>40</v>
      </c>
      <c r="I232" s="39">
        <v>642</v>
      </c>
      <c r="J232" s="37" t="s">
        <v>59</v>
      </c>
      <c r="K232" s="75">
        <v>1</v>
      </c>
      <c r="L232" s="37" t="s">
        <v>42</v>
      </c>
      <c r="M232" s="37" t="s">
        <v>43</v>
      </c>
      <c r="N232" s="131">
        <v>6500000</v>
      </c>
      <c r="O232" s="1" t="s">
        <v>60</v>
      </c>
      <c r="P232" s="18">
        <v>43831</v>
      </c>
      <c r="Q232" s="310">
        <v>44166</v>
      </c>
      <c r="R232" s="3" t="s">
        <v>45</v>
      </c>
      <c r="S232" s="35" t="s">
        <v>44</v>
      </c>
      <c r="T232" s="19" t="s">
        <v>106</v>
      </c>
    </row>
    <row r="233" spans="1:20" ht="69.75" customHeight="1">
      <c r="A233" s="420">
        <v>226</v>
      </c>
      <c r="B233" s="418">
        <v>204</v>
      </c>
      <c r="C233" s="35"/>
      <c r="D233" s="17" t="s">
        <v>115</v>
      </c>
      <c r="E233" s="17" t="s">
        <v>38</v>
      </c>
      <c r="F233" s="17" t="s">
        <v>591</v>
      </c>
      <c r="G233" s="17" t="s">
        <v>673</v>
      </c>
      <c r="H233" s="40" t="s">
        <v>40</v>
      </c>
      <c r="I233" s="39">
        <v>642</v>
      </c>
      <c r="J233" s="75" t="s">
        <v>59</v>
      </c>
      <c r="K233" s="75">
        <v>1</v>
      </c>
      <c r="L233" s="75" t="s">
        <v>42</v>
      </c>
      <c r="M233" s="75" t="s">
        <v>43</v>
      </c>
      <c r="N233" s="73">
        <v>6900000</v>
      </c>
      <c r="O233" s="311" t="s">
        <v>60</v>
      </c>
      <c r="P233" s="29">
        <v>43831</v>
      </c>
      <c r="Q233" s="309">
        <v>44166</v>
      </c>
      <c r="R233" s="307" t="s">
        <v>45</v>
      </c>
      <c r="S233" s="39" t="s">
        <v>44</v>
      </c>
      <c r="T233" s="74" t="s">
        <v>106</v>
      </c>
    </row>
    <row r="234" spans="1:20" ht="69.75" customHeight="1">
      <c r="A234" s="420">
        <v>227</v>
      </c>
      <c r="B234" s="417">
        <v>205</v>
      </c>
      <c r="C234" s="35"/>
      <c r="D234" s="17" t="s">
        <v>115</v>
      </c>
      <c r="E234" s="17" t="s">
        <v>38</v>
      </c>
      <c r="F234" s="17" t="s">
        <v>591</v>
      </c>
      <c r="G234" s="17" t="s">
        <v>673</v>
      </c>
      <c r="H234" s="40" t="s">
        <v>40</v>
      </c>
      <c r="I234" s="35">
        <v>642</v>
      </c>
      <c r="J234" s="40" t="s">
        <v>59</v>
      </c>
      <c r="K234" s="40">
        <v>1</v>
      </c>
      <c r="L234" s="40" t="s">
        <v>42</v>
      </c>
      <c r="M234" s="40" t="s">
        <v>43</v>
      </c>
      <c r="N234" s="131">
        <v>1200000</v>
      </c>
      <c r="O234" s="3" t="s">
        <v>60</v>
      </c>
      <c r="P234" s="32">
        <v>43831</v>
      </c>
      <c r="Q234" s="310">
        <v>44166</v>
      </c>
      <c r="R234" s="3" t="s">
        <v>45</v>
      </c>
      <c r="S234" s="35" t="s">
        <v>44</v>
      </c>
      <c r="T234" s="35" t="s">
        <v>106</v>
      </c>
    </row>
    <row r="235" spans="1:20" ht="69.75" customHeight="1">
      <c r="A235" s="420">
        <v>228</v>
      </c>
      <c r="B235" s="417">
        <v>206</v>
      </c>
      <c r="C235" s="35"/>
      <c r="D235" s="17" t="s">
        <v>107</v>
      </c>
      <c r="E235" s="35"/>
      <c r="F235" s="43" t="s">
        <v>107</v>
      </c>
      <c r="G235" s="45" t="s">
        <v>672</v>
      </c>
      <c r="H235" s="40" t="s">
        <v>40</v>
      </c>
      <c r="I235" s="47">
        <v>642</v>
      </c>
      <c r="J235" s="48" t="s">
        <v>59</v>
      </c>
      <c r="K235" s="46">
        <v>1</v>
      </c>
      <c r="L235" s="48" t="s">
        <v>42</v>
      </c>
      <c r="M235" s="48" t="s">
        <v>43</v>
      </c>
      <c r="N235" s="190">
        <v>4900000</v>
      </c>
      <c r="O235" s="314" t="s">
        <v>60</v>
      </c>
      <c r="P235" s="26">
        <v>43831</v>
      </c>
      <c r="Q235" s="387">
        <v>44166</v>
      </c>
      <c r="R235" s="372" t="s">
        <v>45</v>
      </c>
      <c r="S235" s="45" t="s">
        <v>44</v>
      </c>
      <c r="T235" s="19" t="s">
        <v>106</v>
      </c>
    </row>
    <row r="236" spans="1:20" ht="69.75" customHeight="1">
      <c r="A236" s="420">
        <v>229</v>
      </c>
      <c r="B236" s="418">
        <v>207</v>
      </c>
      <c r="C236" s="35"/>
      <c r="D236" s="17" t="s">
        <v>115</v>
      </c>
      <c r="E236" s="17" t="s">
        <v>38</v>
      </c>
      <c r="F236" s="17" t="s">
        <v>591</v>
      </c>
      <c r="G236" s="17" t="s">
        <v>673</v>
      </c>
      <c r="H236" s="40" t="s">
        <v>40</v>
      </c>
      <c r="I236" s="39">
        <v>642</v>
      </c>
      <c r="J236" s="37" t="s">
        <v>59</v>
      </c>
      <c r="K236" s="40">
        <v>1</v>
      </c>
      <c r="L236" s="37" t="s">
        <v>42</v>
      </c>
      <c r="M236" s="37" t="s">
        <v>43</v>
      </c>
      <c r="N236" s="282">
        <f>45900000-45900000</f>
        <v>0</v>
      </c>
      <c r="O236" s="1" t="s">
        <v>60</v>
      </c>
      <c r="P236" s="18">
        <v>43831</v>
      </c>
      <c r="Q236" s="310">
        <v>44166</v>
      </c>
      <c r="R236" s="3" t="s">
        <v>45</v>
      </c>
      <c r="S236" s="35" t="s">
        <v>44</v>
      </c>
      <c r="T236" s="19" t="s">
        <v>106</v>
      </c>
    </row>
    <row r="237" spans="1:20" ht="69.75" customHeight="1">
      <c r="A237" s="420">
        <v>230</v>
      </c>
      <c r="B237" s="417">
        <v>208</v>
      </c>
      <c r="C237" s="35"/>
      <c r="D237" s="17" t="s">
        <v>107</v>
      </c>
      <c r="E237" s="35"/>
      <c r="F237" s="43" t="s">
        <v>107</v>
      </c>
      <c r="G237" s="45" t="s">
        <v>672</v>
      </c>
      <c r="H237" s="40" t="s">
        <v>40</v>
      </c>
      <c r="I237" s="39">
        <v>642</v>
      </c>
      <c r="J237" s="37" t="s">
        <v>59</v>
      </c>
      <c r="K237" s="75">
        <v>1</v>
      </c>
      <c r="L237" s="37" t="s">
        <v>42</v>
      </c>
      <c r="M237" s="37" t="s">
        <v>43</v>
      </c>
      <c r="N237" s="73">
        <v>9840000</v>
      </c>
      <c r="O237" s="34" t="s">
        <v>60</v>
      </c>
      <c r="P237" s="18">
        <v>43831</v>
      </c>
      <c r="Q237" s="310">
        <v>44166</v>
      </c>
      <c r="R237" s="3" t="s">
        <v>45</v>
      </c>
      <c r="S237" s="35" t="s">
        <v>44</v>
      </c>
      <c r="T237" s="19" t="s">
        <v>106</v>
      </c>
    </row>
    <row r="238" spans="1:20" ht="69.75" customHeight="1">
      <c r="A238" s="420">
        <v>231</v>
      </c>
      <c r="B238" s="417">
        <v>209</v>
      </c>
      <c r="C238" s="35"/>
      <c r="D238" s="17" t="s">
        <v>115</v>
      </c>
      <c r="E238" s="17" t="s">
        <v>38</v>
      </c>
      <c r="F238" s="17" t="s">
        <v>591</v>
      </c>
      <c r="G238" s="17" t="s">
        <v>673</v>
      </c>
      <c r="H238" s="40" t="s">
        <v>40</v>
      </c>
      <c r="I238" s="35">
        <v>642</v>
      </c>
      <c r="J238" s="40" t="s">
        <v>59</v>
      </c>
      <c r="K238" s="40">
        <v>1</v>
      </c>
      <c r="L238" s="40" t="s">
        <v>42</v>
      </c>
      <c r="M238" s="40" t="s">
        <v>43</v>
      </c>
      <c r="N238" s="282">
        <v>750000</v>
      </c>
      <c r="O238" s="35" t="s">
        <v>60</v>
      </c>
      <c r="P238" s="33">
        <v>43831</v>
      </c>
      <c r="Q238" s="310">
        <v>44166</v>
      </c>
      <c r="R238" s="3" t="s">
        <v>45</v>
      </c>
      <c r="S238" s="35" t="s">
        <v>44</v>
      </c>
      <c r="T238" s="19" t="s">
        <v>106</v>
      </c>
    </row>
    <row r="239" spans="1:20" ht="69.75" customHeight="1">
      <c r="A239" s="420">
        <v>232</v>
      </c>
      <c r="B239" s="418">
        <v>210</v>
      </c>
      <c r="C239" s="35"/>
      <c r="D239" s="17" t="s">
        <v>107</v>
      </c>
      <c r="E239" s="35"/>
      <c r="F239" s="43" t="s">
        <v>107</v>
      </c>
      <c r="G239" s="45" t="s">
        <v>672</v>
      </c>
      <c r="H239" s="75" t="s">
        <v>40</v>
      </c>
      <c r="I239" s="35">
        <v>642</v>
      </c>
      <c r="J239" s="40" t="s">
        <v>59</v>
      </c>
      <c r="K239" s="40">
        <v>1</v>
      </c>
      <c r="L239" s="40" t="s">
        <v>42</v>
      </c>
      <c r="M239" s="40" t="s">
        <v>43</v>
      </c>
      <c r="N239" s="131">
        <v>5450000</v>
      </c>
      <c r="O239" s="35" t="s">
        <v>60</v>
      </c>
      <c r="P239" s="33">
        <v>43831</v>
      </c>
      <c r="Q239" s="310">
        <v>44166</v>
      </c>
      <c r="R239" s="307" t="s">
        <v>45</v>
      </c>
      <c r="S239" s="39" t="s">
        <v>44</v>
      </c>
      <c r="T239" s="74" t="s">
        <v>106</v>
      </c>
    </row>
    <row r="240" spans="1:20" ht="69.75" customHeight="1">
      <c r="A240" s="420">
        <v>233</v>
      </c>
      <c r="B240" s="417">
        <v>211</v>
      </c>
      <c r="C240" s="35"/>
      <c r="D240" s="17" t="s">
        <v>107</v>
      </c>
      <c r="E240" s="35"/>
      <c r="F240" s="43" t="s">
        <v>107</v>
      </c>
      <c r="G240" s="45" t="s">
        <v>672</v>
      </c>
      <c r="H240" s="40" t="s">
        <v>40</v>
      </c>
      <c r="I240" s="35">
        <v>642</v>
      </c>
      <c r="J240" s="40" t="s">
        <v>59</v>
      </c>
      <c r="K240" s="40">
        <v>1</v>
      </c>
      <c r="L240" s="40" t="s">
        <v>42</v>
      </c>
      <c r="M240" s="40" t="s">
        <v>43</v>
      </c>
      <c r="N240" s="131">
        <v>24840000</v>
      </c>
      <c r="O240" s="35" t="s">
        <v>60</v>
      </c>
      <c r="P240" s="18">
        <v>43831</v>
      </c>
      <c r="Q240" s="310">
        <v>44166</v>
      </c>
      <c r="R240" s="3" t="s">
        <v>45</v>
      </c>
      <c r="S240" s="35" t="s">
        <v>44</v>
      </c>
      <c r="T240" s="35" t="s">
        <v>106</v>
      </c>
    </row>
    <row r="241" spans="1:20" ht="69.75" customHeight="1">
      <c r="A241" s="420">
        <v>234</v>
      </c>
      <c r="B241" s="417">
        <v>212</v>
      </c>
      <c r="C241" s="35"/>
      <c r="D241" s="17" t="s">
        <v>80</v>
      </c>
      <c r="E241" s="17"/>
      <c r="F241" s="17" t="s">
        <v>67</v>
      </c>
      <c r="G241" s="35" t="s">
        <v>658</v>
      </c>
      <c r="H241" s="35" t="s">
        <v>92</v>
      </c>
      <c r="I241" s="35">
        <v>642</v>
      </c>
      <c r="J241" s="40" t="s">
        <v>59</v>
      </c>
      <c r="K241" s="40">
        <v>1</v>
      </c>
      <c r="L241" s="40" t="s">
        <v>42</v>
      </c>
      <c r="M241" s="40" t="s">
        <v>43</v>
      </c>
      <c r="N241" s="427">
        <v>39000000</v>
      </c>
      <c r="O241" s="35" t="s">
        <v>60</v>
      </c>
      <c r="P241" s="310">
        <v>43831</v>
      </c>
      <c r="Q241" s="310">
        <v>44166</v>
      </c>
      <c r="R241" s="35" t="s">
        <v>598</v>
      </c>
      <c r="S241" s="35" t="s">
        <v>54</v>
      </c>
      <c r="T241" s="35" t="s">
        <v>106</v>
      </c>
    </row>
    <row r="242" spans="1:20" ht="69.75" customHeight="1">
      <c r="A242" s="420">
        <v>235</v>
      </c>
      <c r="B242" s="418">
        <v>213</v>
      </c>
      <c r="C242" s="39"/>
      <c r="D242" s="39" t="s">
        <v>107</v>
      </c>
      <c r="E242" s="39"/>
      <c r="F242" s="39" t="s">
        <v>107</v>
      </c>
      <c r="G242" s="45" t="s">
        <v>672</v>
      </c>
      <c r="H242" s="75" t="s">
        <v>40</v>
      </c>
      <c r="I242" s="39">
        <v>642</v>
      </c>
      <c r="J242" s="75" t="s">
        <v>59</v>
      </c>
      <c r="K242" s="75">
        <v>1</v>
      </c>
      <c r="L242" s="75" t="s">
        <v>42</v>
      </c>
      <c r="M242" s="75" t="s">
        <v>43</v>
      </c>
      <c r="N242" s="73">
        <v>3000000</v>
      </c>
      <c r="O242" s="34" t="s">
        <v>60</v>
      </c>
      <c r="P242" s="29">
        <v>43831</v>
      </c>
      <c r="Q242" s="309">
        <v>44166</v>
      </c>
      <c r="R242" s="307" t="s">
        <v>45</v>
      </c>
      <c r="S242" s="39" t="s">
        <v>44</v>
      </c>
      <c r="T242" s="74" t="s">
        <v>106</v>
      </c>
    </row>
    <row r="243" spans="1:20" ht="69.75" customHeight="1">
      <c r="A243" s="420">
        <v>236</v>
      </c>
      <c r="B243" s="417">
        <v>214</v>
      </c>
      <c r="C243" s="35"/>
      <c r="D243" s="35" t="s">
        <v>115</v>
      </c>
      <c r="E243" s="35" t="s">
        <v>38</v>
      </c>
      <c r="F243" s="35" t="s">
        <v>591</v>
      </c>
      <c r="G243" s="17" t="s">
        <v>673</v>
      </c>
      <c r="H243" s="40" t="s">
        <v>40</v>
      </c>
      <c r="I243" s="35">
        <v>642</v>
      </c>
      <c r="J243" s="40" t="s">
        <v>59</v>
      </c>
      <c r="K243" s="40">
        <v>1</v>
      </c>
      <c r="L243" s="40" t="s">
        <v>42</v>
      </c>
      <c r="M243" s="40" t="s">
        <v>43</v>
      </c>
      <c r="N243" s="282">
        <v>1000000</v>
      </c>
      <c r="O243" s="35" t="s">
        <v>60</v>
      </c>
      <c r="P243" s="32">
        <v>43831</v>
      </c>
      <c r="Q243" s="310">
        <v>44166</v>
      </c>
      <c r="R243" s="3" t="s">
        <v>45</v>
      </c>
      <c r="S243" s="35" t="s">
        <v>44</v>
      </c>
      <c r="T243" s="35" t="s">
        <v>106</v>
      </c>
    </row>
    <row r="244" spans="1:20" ht="69.75" customHeight="1">
      <c r="A244" s="420">
        <v>237</v>
      </c>
      <c r="B244" s="417">
        <v>215</v>
      </c>
      <c r="C244" s="35"/>
      <c r="D244" s="35" t="s">
        <v>107</v>
      </c>
      <c r="E244" s="35"/>
      <c r="F244" s="35" t="s">
        <v>107</v>
      </c>
      <c r="G244" s="45" t="s">
        <v>672</v>
      </c>
      <c r="H244" s="40" t="s">
        <v>40</v>
      </c>
      <c r="I244" s="35">
        <v>642</v>
      </c>
      <c r="J244" s="40" t="s">
        <v>59</v>
      </c>
      <c r="K244" s="40">
        <v>1</v>
      </c>
      <c r="L244" s="40" t="s">
        <v>42</v>
      </c>
      <c r="M244" s="40" t="s">
        <v>43</v>
      </c>
      <c r="N244" s="131">
        <f>1500000+500000</f>
        <v>2000000</v>
      </c>
      <c r="O244" s="35" t="s">
        <v>60</v>
      </c>
      <c r="P244" s="32">
        <v>43831</v>
      </c>
      <c r="Q244" s="310">
        <v>44166</v>
      </c>
      <c r="R244" s="3" t="s">
        <v>45</v>
      </c>
      <c r="S244" s="35" t="s">
        <v>44</v>
      </c>
      <c r="T244" s="35" t="s">
        <v>106</v>
      </c>
    </row>
    <row r="245" spans="1:20" ht="69.75" customHeight="1">
      <c r="A245" s="420">
        <v>238</v>
      </c>
      <c r="B245" s="418">
        <v>216</v>
      </c>
      <c r="C245" s="45"/>
      <c r="D245" s="19" t="s">
        <v>107</v>
      </c>
      <c r="E245" s="45"/>
      <c r="F245" s="50" t="s">
        <v>107</v>
      </c>
      <c r="G245" s="45" t="s">
        <v>672</v>
      </c>
      <c r="H245" s="46" t="s">
        <v>40</v>
      </c>
      <c r="I245" s="47">
        <v>642</v>
      </c>
      <c r="J245" s="48" t="s">
        <v>59</v>
      </c>
      <c r="K245" s="46">
        <v>1</v>
      </c>
      <c r="L245" s="48" t="s">
        <v>42</v>
      </c>
      <c r="M245" s="48" t="s">
        <v>43</v>
      </c>
      <c r="N245" s="190">
        <v>500000</v>
      </c>
      <c r="O245" s="19" t="s">
        <v>60</v>
      </c>
      <c r="P245" s="26">
        <v>43831</v>
      </c>
      <c r="Q245" s="387">
        <v>44166</v>
      </c>
      <c r="R245" s="372" t="s">
        <v>45</v>
      </c>
      <c r="S245" s="45" t="s">
        <v>44</v>
      </c>
      <c r="T245" s="19" t="s">
        <v>106</v>
      </c>
    </row>
    <row r="246" spans="1:20" ht="69.75" customHeight="1">
      <c r="A246" s="420">
        <v>239</v>
      </c>
      <c r="B246" s="417">
        <v>217</v>
      </c>
      <c r="C246" s="39"/>
      <c r="D246" s="34" t="s">
        <v>107</v>
      </c>
      <c r="E246" s="39"/>
      <c r="F246" s="388" t="s">
        <v>107</v>
      </c>
      <c r="G246" s="45" t="s">
        <v>672</v>
      </c>
      <c r="H246" s="75" t="s">
        <v>40</v>
      </c>
      <c r="I246" s="39">
        <v>642</v>
      </c>
      <c r="J246" s="37" t="s">
        <v>59</v>
      </c>
      <c r="K246" s="75">
        <v>1</v>
      </c>
      <c r="L246" s="37" t="s">
        <v>42</v>
      </c>
      <c r="M246" s="37" t="s">
        <v>43</v>
      </c>
      <c r="N246" s="73">
        <v>2200000</v>
      </c>
      <c r="O246" s="34" t="s">
        <v>60</v>
      </c>
      <c r="P246" s="29">
        <v>43831</v>
      </c>
      <c r="Q246" s="309">
        <v>44166</v>
      </c>
      <c r="R246" s="3" t="s">
        <v>45</v>
      </c>
      <c r="S246" s="35" t="s">
        <v>44</v>
      </c>
      <c r="T246" s="19" t="s">
        <v>106</v>
      </c>
    </row>
    <row r="247" spans="1:20" ht="69.75" customHeight="1">
      <c r="A247" s="420">
        <v>240</v>
      </c>
      <c r="B247" s="417">
        <v>218</v>
      </c>
      <c r="C247" s="39"/>
      <c r="D247" s="39" t="s">
        <v>115</v>
      </c>
      <c r="E247" s="39" t="s">
        <v>38</v>
      </c>
      <c r="F247" s="39" t="s">
        <v>591</v>
      </c>
      <c r="G247" s="17" t="s">
        <v>673</v>
      </c>
      <c r="H247" s="75" t="s">
        <v>40</v>
      </c>
      <c r="I247" s="39">
        <v>642</v>
      </c>
      <c r="J247" s="75" t="s">
        <v>59</v>
      </c>
      <c r="K247" s="75">
        <v>1</v>
      </c>
      <c r="L247" s="75" t="s">
        <v>42</v>
      </c>
      <c r="M247" s="75" t="s">
        <v>43</v>
      </c>
      <c r="N247" s="366">
        <v>1200000</v>
      </c>
      <c r="O247" s="39" t="s">
        <v>60</v>
      </c>
      <c r="P247" s="281">
        <v>43831</v>
      </c>
      <c r="Q247" s="309">
        <v>44166</v>
      </c>
      <c r="R247" s="307" t="s">
        <v>45</v>
      </c>
      <c r="S247" s="39" t="s">
        <v>44</v>
      </c>
      <c r="T247" s="74" t="s">
        <v>106</v>
      </c>
    </row>
    <row r="248" spans="1:20" ht="69" customHeight="1">
      <c r="A248" s="420">
        <v>241</v>
      </c>
      <c r="B248" s="35">
        <v>219</v>
      </c>
      <c r="C248" s="35"/>
      <c r="D248" s="35" t="s">
        <v>107</v>
      </c>
      <c r="E248" s="35"/>
      <c r="F248" s="35" t="s">
        <v>107</v>
      </c>
      <c r="G248" s="45" t="s">
        <v>672</v>
      </c>
      <c r="H248" s="40" t="s">
        <v>40</v>
      </c>
      <c r="I248" s="35">
        <v>642</v>
      </c>
      <c r="J248" s="40" t="s">
        <v>59</v>
      </c>
      <c r="K248" s="40">
        <v>1</v>
      </c>
      <c r="L248" s="40" t="s">
        <v>42</v>
      </c>
      <c r="M248" s="40" t="s">
        <v>43</v>
      </c>
      <c r="N248" s="97">
        <v>3000000</v>
      </c>
      <c r="O248" s="3" t="s">
        <v>60</v>
      </c>
      <c r="P248" s="32">
        <v>43831</v>
      </c>
      <c r="Q248" s="310">
        <v>44166</v>
      </c>
      <c r="R248" s="3" t="s">
        <v>45</v>
      </c>
      <c r="S248" s="35" t="s">
        <v>44</v>
      </c>
      <c r="T248" s="35" t="s">
        <v>106</v>
      </c>
    </row>
    <row r="249" spans="1:20" ht="74.25" customHeight="1">
      <c r="A249" s="420">
        <v>242</v>
      </c>
      <c r="B249" s="417">
        <v>220</v>
      </c>
      <c r="C249" s="47"/>
      <c r="D249" s="35" t="s">
        <v>115</v>
      </c>
      <c r="E249" s="35" t="s">
        <v>38</v>
      </c>
      <c r="F249" s="35" t="s">
        <v>591</v>
      </c>
      <c r="G249" s="28" t="s">
        <v>673</v>
      </c>
      <c r="H249" s="379" t="s">
        <v>40</v>
      </c>
      <c r="I249" s="47">
        <v>642</v>
      </c>
      <c r="J249" s="48" t="s">
        <v>59</v>
      </c>
      <c r="K249" s="379">
        <v>1</v>
      </c>
      <c r="L249" s="48" t="s">
        <v>42</v>
      </c>
      <c r="M249" s="48" t="s">
        <v>43</v>
      </c>
      <c r="N249" s="371">
        <v>700000</v>
      </c>
      <c r="O249" s="45" t="s">
        <v>60</v>
      </c>
      <c r="P249" s="329">
        <v>43831</v>
      </c>
      <c r="Q249" s="387">
        <v>44166</v>
      </c>
      <c r="R249" s="45" t="s">
        <v>45</v>
      </c>
      <c r="S249" s="45" t="s">
        <v>44</v>
      </c>
      <c r="T249" s="45" t="s">
        <v>106</v>
      </c>
    </row>
    <row r="250" spans="1:20" ht="74.25" customHeight="1">
      <c r="A250" s="420">
        <v>243</v>
      </c>
      <c r="B250" s="417">
        <v>221</v>
      </c>
      <c r="C250" s="35"/>
      <c r="D250" s="19" t="s">
        <v>107</v>
      </c>
      <c r="E250" s="45"/>
      <c r="F250" s="50" t="s">
        <v>107</v>
      </c>
      <c r="G250" s="45" t="s">
        <v>672</v>
      </c>
      <c r="H250" s="75" t="s">
        <v>40</v>
      </c>
      <c r="I250" s="39">
        <v>642</v>
      </c>
      <c r="J250" s="37" t="s">
        <v>59</v>
      </c>
      <c r="K250" s="75">
        <v>1</v>
      </c>
      <c r="L250" s="37" t="s">
        <v>42</v>
      </c>
      <c r="M250" s="37" t="s">
        <v>43</v>
      </c>
      <c r="N250" s="131">
        <v>2500000</v>
      </c>
      <c r="O250" s="35" t="s">
        <v>60</v>
      </c>
      <c r="P250" s="32">
        <v>43831</v>
      </c>
      <c r="Q250" s="310">
        <v>44166</v>
      </c>
      <c r="R250" s="35" t="s">
        <v>45</v>
      </c>
      <c r="S250" s="35" t="s">
        <v>44</v>
      </c>
      <c r="T250" s="35" t="s">
        <v>106</v>
      </c>
    </row>
    <row r="251" spans="1:20" ht="74.25" customHeight="1">
      <c r="A251" s="420">
        <v>244</v>
      </c>
      <c r="B251" s="418">
        <v>222</v>
      </c>
      <c r="C251" s="35"/>
      <c r="D251" s="17" t="s">
        <v>115</v>
      </c>
      <c r="E251" s="17" t="s">
        <v>38</v>
      </c>
      <c r="F251" s="17" t="s">
        <v>591</v>
      </c>
      <c r="G251" s="17" t="s">
        <v>673</v>
      </c>
      <c r="H251" s="40" t="s">
        <v>40</v>
      </c>
      <c r="I251" s="35">
        <v>642</v>
      </c>
      <c r="J251" s="40" t="s">
        <v>59</v>
      </c>
      <c r="K251" s="40">
        <v>1</v>
      </c>
      <c r="L251" s="40" t="s">
        <v>42</v>
      </c>
      <c r="M251" s="40" t="s">
        <v>43</v>
      </c>
      <c r="N251" s="282">
        <v>500000</v>
      </c>
      <c r="O251" s="35" t="s">
        <v>60</v>
      </c>
      <c r="P251" s="32">
        <v>43831</v>
      </c>
      <c r="Q251" s="310">
        <v>44166</v>
      </c>
      <c r="R251" s="35" t="s">
        <v>45</v>
      </c>
      <c r="S251" s="35" t="s">
        <v>44</v>
      </c>
      <c r="T251" s="35" t="s">
        <v>106</v>
      </c>
    </row>
    <row r="252" spans="1:20" ht="74.25" customHeight="1">
      <c r="A252" s="420">
        <v>245</v>
      </c>
      <c r="B252" s="417">
        <v>223</v>
      </c>
      <c r="C252" s="35"/>
      <c r="D252" s="17" t="s">
        <v>107</v>
      </c>
      <c r="E252" s="35"/>
      <c r="F252" s="43" t="s">
        <v>107</v>
      </c>
      <c r="G252" s="45" t="s">
        <v>672</v>
      </c>
      <c r="H252" s="75" t="s">
        <v>40</v>
      </c>
      <c r="I252" s="39">
        <v>642</v>
      </c>
      <c r="J252" s="75" t="s">
        <v>59</v>
      </c>
      <c r="K252" s="75">
        <v>1</v>
      </c>
      <c r="L252" s="75" t="s">
        <v>42</v>
      </c>
      <c r="M252" s="75" t="s">
        <v>43</v>
      </c>
      <c r="N252" s="131">
        <v>6000000</v>
      </c>
      <c r="O252" s="35" t="s">
        <v>60</v>
      </c>
      <c r="P252" s="32">
        <v>43831</v>
      </c>
      <c r="Q252" s="310">
        <v>44166</v>
      </c>
      <c r="R252" s="35" t="s">
        <v>45</v>
      </c>
      <c r="S252" s="35" t="s">
        <v>44</v>
      </c>
      <c r="T252" s="35" t="s">
        <v>106</v>
      </c>
    </row>
    <row r="253" spans="1:20" ht="74.25" customHeight="1">
      <c r="A253" s="420">
        <v>246</v>
      </c>
      <c r="B253" s="417">
        <v>224</v>
      </c>
      <c r="C253" s="35"/>
      <c r="D253" s="17" t="s">
        <v>115</v>
      </c>
      <c r="E253" s="17" t="s">
        <v>38</v>
      </c>
      <c r="F253" s="31" t="s">
        <v>591</v>
      </c>
      <c r="G253" s="17" t="s">
        <v>673</v>
      </c>
      <c r="H253" s="40" t="s">
        <v>40</v>
      </c>
      <c r="I253" s="35">
        <v>642</v>
      </c>
      <c r="J253" s="40" t="s">
        <v>59</v>
      </c>
      <c r="K253" s="40">
        <v>1</v>
      </c>
      <c r="L253" s="40" t="s">
        <v>42</v>
      </c>
      <c r="M253" s="40" t="s">
        <v>43</v>
      </c>
      <c r="N253" s="282">
        <v>500000</v>
      </c>
      <c r="O253" s="35" t="s">
        <v>60</v>
      </c>
      <c r="P253" s="32">
        <v>43831</v>
      </c>
      <c r="Q253" s="310">
        <v>44166</v>
      </c>
      <c r="R253" s="35" t="s">
        <v>45</v>
      </c>
      <c r="S253" s="35" t="s">
        <v>44</v>
      </c>
      <c r="T253" s="35" t="s">
        <v>106</v>
      </c>
    </row>
    <row r="254" spans="1:20" ht="74.25" customHeight="1">
      <c r="A254" s="420">
        <v>247</v>
      </c>
      <c r="B254" s="35">
        <v>225</v>
      </c>
      <c r="C254" s="35"/>
      <c r="D254" s="17" t="s">
        <v>115</v>
      </c>
      <c r="E254" s="17" t="s">
        <v>38</v>
      </c>
      <c r="F254" s="31" t="s">
        <v>591</v>
      </c>
      <c r="G254" s="17" t="s">
        <v>673</v>
      </c>
      <c r="H254" s="40" t="s">
        <v>40</v>
      </c>
      <c r="I254" s="35">
        <v>642</v>
      </c>
      <c r="J254" s="40" t="s">
        <v>59</v>
      </c>
      <c r="K254" s="40">
        <v>1</v>
      </c>
      <c r="L254" s="40" t="s">
        <v>42</v>
      </c>
      <c r="M254" s="40" t="s">
        <v>43</v>
      </c>
      <c r="N254" s="282">
        <v>1500000</v>
      </c>
      <c r="O254" s="35" t="s">
        <v>60</v>
      </c>
      <c r="P254" s="32">
        <v>43831</v>
      </c>
      <c r="Q254" s="310">
        <v>44166</v>
      </c>
      <c r="R254" s="35" t="s">
        <v>45</v>
      </c>
      <c r="S254" s="35" t="s">
        <v>44</v>
      </c>
      <c r="T254" s="35" t="s">
        <v>106</v>
      </c>
    </row>
    <row r="255" spans="1:20" ht="66" customHeight="1">
      <c r="A255" s="420">
        <v>248</v>
      </c>
      <c r="B255" s="417">
        <v>226</v>
      </c>
      <c r="C255" s="35"/>
      <c r="D255" s="17" t="s">
        <v>115</v>
      </c>
      <c r="E255" s="17" t="s">
        <v>38</v>
      </c>
      <c r="F255" s="17" t="s">
        <v>591</v>
      </c>
      <c r="G255" s="17" t="s">
        <v>673</v>
      </c>
      <c r="H255" s="40" t="s">
        <v>40</v>
      </c>
      <c r="I255" s="35">
        <v>642</v>
      </c>
      <c r="J255" s="40" t="s">
        <v>59</v>
      </c>
      <c r="K255" s="40">
        <v>1</v>
      </c>
      <c r="L255" s="40" t="s">
        <v>42</v>
      </c>
      <c r="M255" s="40" t="s">
        <v>43</v>
      </c>
      <c r="N255" s="282">
        <v>550000</v>
      </c>
      <c r="O255" s="35" t="s">
        <v>60</v>
      </c>
      <c r="P255" s="32">
        <v>43831</v>
      </c>
      <c r="Q255" s="310">
        <v>44166</v>
      </c>
      <c r="R255" s="35" t="s">
        <v>45</v>
      </c>
      <c r="S255" s="35" t="s">
        <v>44</v>
      </c>
      <c r="T255" s="35" t="s">
        <v>106</v>
      </c>
    </row>
    <row r="256" spans="1:20" ht="66" customHeight="1">
      <c r="A256" s="420">
        <v>249</v>
      </c>
      <c r="B256" s="417">
        <v>227</v>
      </c>
      <c r="C256" s="35"/>
      <c r="D256" s="17" t="s">
        <v>115</v>
      </c>
      <c r="E256" s="17" t="s">
        <v>38</v>
      </c>
      <c r="F256" s="17" t="s">
        <v>591</v>
      </c>
      <c r="G256" s="17" t="s">
        <v>673</v>
      </c>
      <c r="H256" s="40" t="s">
        <v>40</v>
      </c>
      <c r="I256" s="35">
        <v>642</v>
      </c>
      <c r="J256" s="40" t="s">
        <v>59</v>
      </c>
      <c r="K256" s="40">
        <v>1</v>
      </c>
      <c r="L256" s="40" t="s">
        <v>42</v>
      </c>
      <c r="M256" s="40" t="s">
        <v>43</v>
      </c>
      <c r="N256" s="282">
        <v>3300000</v>
      </c>
      <c r="O256" s="35" t="s">
        <v>60</v>
      </c>
      <c r="P256" s="32">
        <v>43831</v>
      </c>
      <c r="Q256" s="310">
        <v>44166</v>
      </c>
      <c r="R256" s="35" t="s">
        <v>45</v>
      </c>
      <c r="S256" s="35" t="s">
        <v>44</v>
      </c>
      <c r="T256" s="35" t="s">
        <v>106</v>
      </c>
    </row>
    <row r="257" spans="1:20" ht="54" customHeight="1">
      <c r="A257" s="420">
        <v>250</v>
      </c>
      <c r="B257" s="418">
        <v>228</v>
      </c>
      <c r="C257" s="35"/>
      <c r="D257" s="34" t="s">
        <v>107</v>
      </c>
      <c r="E257" s="39"/>
      <c r="F257" s="388" t="s">
        <v>107</v>
      </c>
      <c r="G257" s="45" t="s">
        <v>672</v>
      </c>
      <c r="H257" s="40" t="s">
        <v>40</v>
      </c>
      <c r="I257" s="35">
        <v>642</v>
      </c>
      <c r="J257" s="40" t="s">
        <v>59</v>
      </c>
      <c r="K257" s="40">
        <v>1</v>
      </c>
      <c r="L257" s="40" t="s">
        <v>42</v>
      </c>
      <c r="M257" s="40" t="s">
        <v>43</v>
      </c>
      <c r="N257" s="131">
        <v>500000</v>
      </c>
      <c r="O257" s="35" t="s">
        <v>60</v>
      </c>
      <c r="P257" s="32">
        <v>43831</v>
      </c>
      <c r="Q257" s="310">
        <v>44166</v>
      </c>
      <c r="R257" s="35" t="s">
        <v>45</v>
      </c>
      <c r="S257" s="35" t="s">
        <v>44</v>
      </c>
      <c r="T257" s="35" t="s">
        <v>106</v>
      </c>
    </row>
    <row r="258" spans="1:20" ht="74.25" customHeight="1">
      <c r="A258" s="420">
        <v>251</v>
      </c>
      <c r="B258" s="417">
        <v>229</v>
      </c>
      <c r="C258" s="35"/>
      <c r="D258" s="35" t="s">
        <v>66</v>
      </c>
      <c r="E258" s="35"/>
      <c r="F258" s="35" t="s">
        <v>86</v>
      </c>
      <c r="G258" s="28" t="s">
        <v>675</v>
      </c>
      <c r="H258" s="35" t="s">
        <v>92</v>
      </c>
      <c r="I258" s="35">
        <v>642</v>
      </c>
      <c r="J258" s="40" t="s">
        <v>59</v>
      </c>
      <c r="K258" s="40">
        <v>1</v>
      </c>
      <c r="L258" s="40" t="s">
        <v>42</v>
      </c>
      <c r="M258" s="40" t="s">
        <v>43</v>
      </c>
      <c r="N258" s="426">
        <v>3300000</v>
      </c>
      <c r="O258" s="35" t="s">
        <v>60</v>
      </c>
      <c r="P258" s="32">
        <v>43831</v>
      </c>
      <c r="Q258" s="310">
        <v>44166</v>
      </c>
      <c r="R258" s="35" t="s">
        <v>598</v>
      </c>
      <c r="S258" s="35" t="s">
        <v>82</v>
      </c>
      <c r="T258" s="35" t="s">
        <v>106</v>
      </c>
    </row>
    <row r="259" spans="1:20" ht="74.25" customHeight="1">
      <c r="A259" s="420">
        <v>252</v>
      </c>
      <c r="B259" s="418">
        <v>230</v>
      </c>
      <c r="C259" s="35"/>
      <c r="D259" s="17" t="s">
        <v>115</v>
      </c>
      <c r="E259" s="17" t="s">
        <v>38</v>
      </c>
      <c r="F259" s="17" t="s">
        <v>591</v>
      </c>
      <c r="G259" s="17" t="s">
        <v>673</v>
      </c>
      <c r="H259" s="40" t="s">
        <v>40</v>
      </c>
      <c r="I259" s="35">
        <v>642</v>
      </c>
      <c r="J259" s="40" t="s">
        <v>59</v>
      </c>
      <c r="K259" s="40">
        <v>1</v>
      </c>
      <c r="L259" s="40" t="s">
        <v>42</v>
      </c>
      <c r="M259" s="40" t="s">
        <v>43</v>
      </c>
      <c r="N259" s="131">
        <f>110200000-106076000</f>
        <v>4124000</v>
      </c>
      <c r="O259" s="35" t="s">
        <v>60</v>
      </c>
      <c r="P259" s="32">
        <v>43831</v>
      </c>
      <c r="Q259" s="310">
        <v>44166</v>
      </c>
      <c r="R259" s="35" t="s">
        <v>45</v>
      </c>
      <c r="S259" s="35" t="s">
        <v>44</v>
      </c>
      <c r="T259" s="35" t="s">
        <v>106</v>
      </c>
    </row>
    <row r="260" spans="1:20" ht="74.25" customHeight="1">
      <c r="A260" s="420">
        <v>253</v>
      </c>
      <c r="B260" s="418">
        <v>231</v>
      </c>
      <c r="C260" s="35"/>
      <c r="D260" s="35" t="s">
        <v>107</v>
      </c>
      <c r="E260" s="35"/>
      <c r="F260" s="35" t="s">
        <v>107</v>
      </c>
      <c r="G260" s="45" t="s">
        <v>672</v>
      </c>
      <c r="H260" s="75" t="s">
        <v>40</v>
      </c>
      <c r="I260" s="35">
        <v>642</v>
      </c>
      <c r="J260" s="40" t="s">
        <v>59</v>
      </c>
      <c r="K260" s="40">
        <v>1</v>
      </c>
      <c r="L260" s="40" t="s">
        <v>42</v>
      </c>
      <c r="M260" s="40" t="s">
        <v>43</v>
      </c>
      <c r="N260" s="131">
        <v>1500000</v>
      </c>
      <c r="O260" s="35" t="s">
        <v>60</v>
      </c>
      <c r="P260" s="32">
        <v>43831</v>
      </c>
      <c r="Q260" s="310">
        <v>44166</v>
      </c>
      <c r="R260" s="35" t="s">
        <v>45</v>
      </c>
      <c r="S260" s="35" t="s">
        <v>599</v>
      </c>
      <c r="T260" s="35" t="s">
        <v>106</v>
      </c>
    </row>
    <row r="261" spans="1:20" ht="74.25" customHeight="1">
      <c r="A261" s="420">
        <v>254</v>
      </c>
      <c r="B261" s="418">
        <v>231</v>
      </c>
      <c r="C261" s="35"/>
      <c r="D261" s="17" t="s">
        <v>115</v>
      </c>
      <c r="E261" s="17" t="s">
        <v>38</v>
      </c>
      <c r="F261" s="17" t="s">
        <v>591</v>
      </c>
      <c r="G261" s="17" t="s">
        <v>673</v>
      </c>
      <c r="H261" s="40" t="s">
        <v>40</v>
      </c>
      <c r="I261" s="35">
        <v>642</v>
      </c>
      <c r="J261" s="40" t="s">
        <v>59</v>
      </c>
      <c r="K261" s="40">
        <v>1</v>
      </c>
      <c r="L261" s="40" t="s">
        <v>42</v>
      </c>
      <c r="M261" s="40" t="s">
        <v>43</v>
      </c>
      <c r="N261" s="131">
        <v>6800000</v>
      </c>
      <c r="O261" s="35" t="s">
        <v>60</v>
      </c>
      <c r="P261" s="32">
        <v>43831</v>
      </c>
      <c r="Q261" s="310">
        <v>44166</v>
      </c>
      <c r="R261" s="35" t="s">
        <v>45</v>
      </c>
      <c r="S261" s="35" t="s">
        <v>44</v>
      </c>
      <c r="T261" s="35" t="s">
        <v>106</v>
      </c>
    </row>
    <row r="262" spans="1:20" ht="40.5" customHeight="1">
      <c r="B262" s="35"/>
      <c r="C262" s="35"/>
      <c r="D262" s="35"/>
      <c r="E262" s="35"/>
      <c r="F262" s="35"/>
      <c r="G262" s="51" t="s">
        <v>105</v>
      </c>
      <c r="H262" s="51"/>
      <c r="I262" s="52"/>
      <c r="J262" s="51"/>
      <c r="K262" s="51"/>
      <c r="L262" s="51"/>
      <c r="M262" s="51"/>
      <c r="N262" s="53">
        <f>SUM(N139:N260)</f>
        <v>553095500</v>
      </c>
      <c r="O262" s="35"/>
      <c r="P262" s="40"/>
      <c r="Q262" s="42"/>
      <c r="R262" s="35"/>
      <c r="S262" s="35"/>
      <c r="T262" s="35"/>
    </row>
    <row r="263" spans="1:20">
      <c r="N263" s="55"/>
      <c r="O263" s="55"/>
    </row>
    <row r="264" spans="1:20">
      <c r="H264" s="56"/>
      <c r="N264" s="55"/>
      <c r="O264" s="57"/>
      <c r="P264" s="78"/>
    </row>
    <row r="265" spans="1:20">
      <c r="N265" s="58"/>
      <c r="O265" s="57"/>
      <c r="P265" s="78"/>
    </row>
    <row r="266" spans="1:20">
      <c r="N266" s="55"/>
      <c r="O266" s="57"/>
      <c r="P266" s="78"/>
    </row>
    <row r="267" spans="1:20">
      <c r="N267" s="55"/>
      <c r="O267" s="57"/>
    </row>
    <row r="268" spans="1:20">
      <c r="N268" s="55"/>
      <c r="O268" s="57"/>
      <c r="P268" s="78"/>
    </row>
    <row r="269" spans="1:20">
      <c r="N269" s="55"/>
    </row>
    <row r="270" spans="1:20">
      <c r="N270" s="55"/>
    </row>
    <row r="271" spans="1:20">
      <c r="N271" s="55"/>
      <c r="O271" s="55"/>
    </row>
    <row r="272" spans="1:20" ht="26.25" customHeight="1">
      <c r="G272" s="56"/>
      <c r="N272" s="59"/>
      <c r="O272" s="56"/>
      <c r="P272" s="56"/>
      <c r="Q272" s="56"/>
      <c r="R272" s="56"/>
      <c r="S272" s="56"/>
      <c r="T272" s="56"/>
    </row>
    <row r="273" spans="7:20">
      <c r="G273" s="56"/>
      <c r="M273" s="80"/>
      <c r="N273" s="59"/>
      <c r="O273" s="56"/>
      <c r="P273" s="56"/>
      <c r="Q273" s="56"/>
      <c r="R273" s="56"/>
      <c r="S273" s="56"/>
      <c r="T273" s="56"/>
    </row>
    <row r="274" spans="7:20">
      <c r="N274" s="286"/>
    </row>
    <row r="275" spans="7:20">
      <c r="N275" s="57"/>
    </row>
  </sheetData>
  <mergeCells count="34">
    <mergeCell ref="P22:Q23"/>
    <mergeCell ref="R22:R24"/>
    <mergeCell ref="S22:S24"/>
    <mergeCell ref="T22:T24"/>
    <mergeCell ref="H22:H24"/>
    <mergeCell ref="I22:J23"/>
    <mergeCell ref="K22:K24"/>
    <mergeCell ref="L22:M23"/>
    <mergeCell ref="N22:N24"/>
    <mergeCell ref="O22:O24"/>
    <mergeCell ref="B17:E17"/>
    <mergeCell ref="F17:O17"/>
    <mergeCell ref="B22:B24"/>
    <mergeCell ref="C22:C24"/>
    <mergeCell ref="D22:D24"/>
    <mergeCell ref="E22:E24"/>
    <mergeCell ref="F22:F24"/>
    <mergeCell ref="G22:G24"/>
    <mergeCell ref="A22:A24"/>
    <mergeCell ref="B12:E12"/>
    <mergeCell ref="F12:O12"/>
    <mergeCell ref="B8:O8"/>
    <mergeCell ref="B9:O9"/>
    <mergeCell ref="B10:O10"/>
    <mergeCell ref="B11:E11"/>
    <mergeCell ref="F11:O11"/>
    <mergeCell ref="B13:E13"/>
    <mergeCell ref="F13:O13"/>
    <mergeCell ref="B14:E14"/>
    <mergeCell ref="F14:O14"/>
    <mergeCell ref="B15:E15"/>
    <mergeCell ref="F15:O15"/>
    <mergeCell ref="B16:E16"/>
    <mergeCell ref="F16:O16"/>
  </mergeCells>
  <conditionalFormatting sqref="G143:G153 G98:G102">
    <cfRule type="expression" dxfId="5" priority="13" stopIfTrue="1">
      <formula>IF(#REF!=0,TRUE(),FALSE())</formula>
    </cfRule>
    <cfRule type="expression" dxfId="4" priority="14" stopIfTrue="1">
      <formula>IF(#REF!=1,TRUE(),FALSE())</formula>
    </cfRule>
    <cfRule type="expression" dxfId="3" priority="15" stopIfTrue="1">
      <formula>IF(#REF!=2,TRUE(),FALSE())</formula>
    </cfRule>
  </conditionalFormatting>
  <conditionalFormatting sqref="G142 G70:G71">
    <cfRule type="expression" dxfId="2" priority="10" stopIfTrue="1">
      <formula>IF(#REF!=0,TRUE(),FALSE())</formula>
    </cfRule>
    <cfRule type="expression" dxfId="1" priority="11" stopIfTrue="1">
      <formula>IF(#REF!=1,TRUE(),FALSE())</formula>
    </cfRule>
    <cfRule type="expression" dxfId="0" priority="12" stopIfTrue="1">
      <formula>IF(#REF!=2,TRUE(),FALSE())</formula>
    </cfRule>
  </conditionalFormatting>
  <pageMargins left="0.31496062992125984" right="0.15748031496062992" top="0.23622047244094491" bottom="0.15748031496062992" header="0.31496062992125984" footer="0.31496062992125984"/>
  <pageSetup paperSize="9" scale="5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32"/>
  <sheetViews>
    <sheetView topLeftCell="B1" workbookViewId="0">
      <pane xSplit="3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F288" sqref="F288"/>
    </sheetView>
  </sheetViews>
  <sheetFormatPr defaultColWidth="8.85546875" defaultRowHeight="12.75"/>
  <cols>
    <col min="1" max="1" width="8.5703125" style="82" hidden="1" customWidth="1"/>
    <col min="2" max="2" width="5.42578125" style="82" customWidth="1"/>
    <col min="3" max="3" width="59" style="82" customWidth="1"/>
    <col min="4" max="4" width="19.140625" style="82" customWidth="1"/>
    <col min="5" max="5" width="12.7109375" style="82" customWidth="1"/>
    <col min="6" max="6" width="11.7109375" style="82" customWidth="1"/>
    <col min="7" max="7" width="10.85546875" style="82" customWidth="1"/>
    <col min="8" max="16384" width="8.85546875" style="82"/>
  </cols>
  <sheetData>
    <row r="1" spans="1:22" s="81" customFormat="1">
      <c r="U1" s="287"/>
      <c r="V1" s="288" t="s">
        <v>390</v>
      </c>
    </row>
    <row r="2" spans="1:22" s="81" customFormat="1">
      <c r="A2" s="460"/>
      <c r="B2" s="460"/>
      <c r="C2" s="460"/>
      <c r="D2" s="460"/>
      <c r="U2" s="289"/>
      <c r="V2" s="288" t="s">
        <v>391</v>
      </c>
    </row>
    <row r="3" spans="1:22" s="81" customFormat="1">
      <c r="A3" s="461"/>
      <c r="B3" s="461"/>
      <c r="C3" s="461"/>
      <c r="D3" s="461"/>
      <c r="U3" s="290"/>
      <c r="V3" s="291" t="s">
        <v>392</v>
      </c>
    </row>
    <row r="4" spans="1:22" ht="13.5" thickBot="1"/>
    <row r="5" spans="1:22" ht="15.75" customHeight="1" thickBot="1">
      <c r="A5" s="462" t="s">
        <v>18</v>
      </c>
      <c r="B5" s="84"/>
      <c r="C5" s="464" t="s">
        <v>21</v>
      </c>
      <c r="D5" s="466" t="s">
        <v>151</v>
      </c>
      <c r="E5" s="455"/>
      <c r="F5" s="456"/>
      <c r="G5" s="456"/>
      <c r="H5" s="457"/>
    </row>
    <row r="6" spans="1:22" ht="34.5" customHeight="1" thickBot="1">
      <c r="A6" s="463"/>
      <c r="B6" s="85"/>
      <c r="C6" s="465"/>
      <c r="D6" s="467"/>
      <c r="E6" s="292" t="s">
        <v>534</v>
      </c>
      <c r="F6" s="292" t="s">
        <v>588</v>
      </c>
      <c r="G6" s="292" t="s">
        <v>405</v>
      </c>
    </row>
    <row r="7" spans="1:22">
      <c r="A7" s="86"/>
      <c r="B7" s="87"/>
      <c r="C7" s="88" t="s">
        <v>48</v>
      </c>
      <c r="D7" s="89">
        <f>SUM(D8:D33)</f>
        <v>3330880</v>
      </c>
    </row>
    <row r="8" spans="1:22">
      <c r="A8" s="90"/>
      <c r="B8" s="90"/>
      <c r="C8" s="91" t="s">
        <v>152</v>
      </c>
      <c r="D8" s="23">
        <v>242400</v>
      </c>
    </row>
    <row r="9" spans="1:22">
      <c r="A9" s="86"/>
      <c r="B9" s="92"/>
      <c r="C9" s="91" t="s">
        <v>153</v>
      </c>
      <c r="D9" s="23">
        <v>340080</v>
      </c>
    </row>
    <row r="10" spans="1:22">
      <c r="A10" s="93" t="s">
        <v>154</v>
      </c>
      <c r="B10" s="93"/>
      <c r="C10" s="63" t="s">
        <v>155</v>
      </c>
      <c r="D10" s="23">
        <v>144000</v>
      </c>
    </row>
    <row r="11" spans="1:22" s="83" customFormat="1">
      <c r="A11" s="23"/>
      <c r="B11" s="23"/>
      <c r="C11" s="63" t="s">
        <v>156</v>
      </c>
      <c r="D11" s="23">
        <v>50400</v>
      </c>
    </row>
    <row r="12" spans="1:22" s="83" customFormat="1">
      <c r="A12" s="23"/>
      <c r="B12" s="23"/>
      <c r="C12" s="63" t="s">
        <v>343</v>
      </c>
      <c r="D12" s="23"/>
    </row>
    <row r="13" spans="1:22" s="83" customFormat="1">
      <c r="A13" s="23"/>
      <c r="B13" s="23"/>
      <c r="C13" s="63" t="s">
        <v>514</v>
      </c>
      <c r="D13" s="23">
        <v>180000</v>
      </c>
    </row>
    <row r="14" spans="1:22" s="83" customFormat="1">
      <c r="A14" s="23"/>
      <c r="B14" s="23"/>
      <c r="C14" s="63" t="s">
        <v>346</v>
      </c>
      <c r="D14" s="95">
        <v>172800</v>
      </c>
    </row>
    <row r="15" spans="1:22" s="83" customFormat="1">
      <c r="A15" s="23"/>
      <c r="B15" s="23"/>
      <c r="C15" s="63" t="s">
        <v>516</v>
      </c>
      <c r="D15" s="23">
        <v>108000</v>
      </c>
    </row>
    <row r="16" spans="1:22" s="83" customFormat="1">
      <c r="A16" s="23"/>
      <c r="B16" s="23"/>
      <c r="C16" s="96" t="s">
        <v>348</v>
      </c>
      <c r="D16" s="95">
        <v>60000</v>
      </c>
    </row>
    <row r="17" spans="1:4" s="83" customFormat="1">
      <c r="A17" s="23"/>
      <c r="B17" s="23"/>
      <c r="C17" s="96" t="s">
        <v>347</v>
      </c>
      <c r="D17" s="95"/>
    </row>
    <row r="18" spans="1:4" s="83" customFormat="1">
      <c r="A18" s="23"/>
      <c r="B18" s="23"/>
      <c r="C18" s="96" t="s">
        <v>515</v>
      </c>
      <c r="D18" s="95">
        <v>84000</v>
      </c>
    </row>
    <row r="19" spans="1:4" s="83" customFormat="1">
      <c r="A19" s="23"/>
      <c r="B19" s="23"/>
      <c r="C19" s="96" t="s">
        <v>349</v>
      </c>
      <c r="D19" s="95"/>
    </row>
    <row r="20" spans="1:4" s="83" customFormat="1">
      <c r="A20" s="23"/>
      <c r="B20" s="23"/>
      <c r="C20" s="96" t="s">
        <v>546</v>
      </c>
      <c r="D20" s="95">
        <v>240000</v>
      </c>
    </row>
    <row r="21" spans="1:4" s="83" customFormat="1">
      <c r="A21" s="23"/>
      <c r="B21" s="23"/>
      <c r="C21" s="96" t="s">
        <v>388</v>
      </c>
      <c r="D21" s="112">
        <v>230400</v>
      </c>
    </row>
    <row r="22" spans="1:4" s="83" customFormat="1">
      <c r="A22" s="23"/>
      <c r="B22" s="23"/>
      <c r="C22" s="96" t="s">
        <v>389</v>
      </c>
      <c r="D22" s="112">
        <v>316800</v>
      </c>
    </row>
    <row r="23" spans="1:4" s="83" customFormat="1">
      <c r="A23" s="23"/>
      <c r="B23" s="23"/>
      <c r="C23" s="96" t="s">
        <v>157</v>
      </c>
      <c r="D23" s="95"/>
    </row>
    <row r="24" spans="1:4" s="83" customFormat="1">
      <c r="A24" s="23"/>
      <c r="B24" s="23"/>
      <c r="C24" s="96" t="s">
        <v>519</v>
      </c>
      <c r="D24" s="95">
        <v>168000</v>
      </c>
    </row>
    <row r="25" spans="1:4" s="83" customFormat="1">
      <c r="A25" s="23"/>
      <c r="B25" s="23"/>
      <c r="C25" s="96" t="s">
        <v>158</v>
      </c>
      <c r="D25" s="95">
        <v>240000</v>
      </c>
    </row>
    <row r="26" spans="1:4" s="83" customFormat="1">
      <c r="A26" s="23"/>
      <c r="B26" s="23"/>
      <c r="C26" s="96" t="s">
        <v>521</v>
      </c>
      <c r="D26" s="97">
        <v>420000</v>
      </c>
    </row>
    <row r="27" spans="1:4" s="83" customFormat="1">
      <c r="A27" s="23"/>
      <c r="B27" s="23"/>
      <c r="C27" s="96" t="s">
        <v>159</v>
      </c>
      <c r="D27" s="97">
        <v>60000</v>
      </c>
    </row>
    <row r="28" spans="1:4" s="83" customFormat="1">
      <c r="A28" s="23"/>
      <c r="B28" s="23"/>
      <c r="C28" s="98" t="s">
        <v>160</v>
      </c>
      <c r="D28" s="97"/>
    </row>
    <row r="29" spans="1:4" s="83" customFormat="1">
      <c r="A29" s="23"/>
      <c r="B29" s="23"/>
      <c r="C29" s="23" t="s">
        <v>517</v>
      </c>
      <c r="D29" s="23">
        <v>96000</v>
      </c>
    </row>
    <row r="30" spans="1:4" s="83" customFormat="1">
      <c r="A30" s="23"/>
      <c r="B30" s="23"/>
      <c r="C30" s="23" t="s">
        <v>518</v>
      </c>
      <c r="D30" s="23">
        <v>100000</v>
      </c>
    </row>
    <row r="31" spans="1:4" s="83" customFormat="1">
      <c r="A31" s="23"/>
      <c r="B31" s="23"/>
      <c r="C31" s="23" t="s">
        <v>520</v>
      </c>
      <c r="D31" s="23">
        <v>72000</v>
      </c>
    </row>
    <row r="32" spans="1:4" s="83" customFormat="1">
      <c r="A32" s="23"/>
      <c r="B32" s="23"/>
      <c r="C32" s="23" t="s">
        <v>522</v>
      </c>
      <c r="D32" s="23">
        <v>6000</v>
      </c>
    </row>
    <row r="33" spans="1:4" s="83" customFormat="1">
      <c r="A33" s="23"/>
      <c r="B33" s="23"/>
      <c r="C33" s="99"/>
      <c r="D33" s="23"/>
    </row>
    <row r="34" spans="1:4" s="83" customFormat="1" ht="25.5">
      <c r="A34" s="23"/>
      <c r="B34" s="23"/>
      <c r="C34" s="63" t="s">
        <v>440</v>
      </c>
      <c r="D34" s="23">
        <v>579600</v>
      </c>
    </row>
    <row r="35" spans="1:4" s="83" customFormat="1" ht="25.5">
      <c r="A35" s="23"/>
      <c r="B35" s="23"/>
      <c r="C35" s="63" t="s">
        <v>441</v>
      </c>
      <c r="D35" s="23">
        <v>605700</v>
      </c>
    </row>
    <row r="36" spans="1:4" s="83" customFormat="1" ht="25.5">
      <c r="A36" s="23"/>
      <c r="B36" s="23"/>
      <c r="C36" s="1" t="s">
        <v>325</v>
      </c>
      <c r="D36" s="23">
        <v>984000</v>
      </c>
    </row>
    <row r="37" spans="1:4" s="83" customFormat="1">
      <c r="A37" s="23"/>
      <c r="B37" s="23"/>
      <c r="C37" s="99"/>
      <c r="D37" s="23"/>
    </row>
    <row r="38" spans="1:4" s="83" customFormat="1">
      <c r="A38" s="23"/>
      <c r="B38" s="23"/>
      <c r="C38" s="104" t="s">
        <v>162</v>
      </c>
      <c r="D38" s="103"/>
    </row>
    <row r="39" spans="1:4" s="83" customFormat="1">
      <c r="A39" s="23"/>
      <c r="B39" s="23"/>
      <c r="C39" s="99"/>
      <c r="D39" s="23"/>
    </row>
    <row r="40" spans="1:4">
      <c r="A40" s="23"/>
      <c r="B40" s="23"/>
      <c r="C40" s="99"/>
      <c r="D40" s="23"/>
    </row>
    <row r="41" spans="1:4">
      <c r="A41" s="86"/>
      <c r="B41" s="86"/>
      <c r="C41" s="105" t="s">
        <v>163</v>
      </c>
      <c r="D41" s="106">
        <f>SUM(D42:D43)</f>
        <v>1140000</v>
      </c>
    </row>
    <row r="42" spans="1:4">
      <c r="A42" s="86"/>
      <c r="B42" s="86"/>
      <c r="C42" s="23" t="s">
        <v>345</v>
      </c>
      <c r="D42" s="95">
        <v>1140000</v>
      </c>
    </row>
    <row r="43" spans="1:4" s="83" customFormat="1">
      <c r="A43" s="23"/>
      <c r="B43" s="23"/>
      <c r="C43" s="23"/>
      <c r="D43" s="23"/>
    </row>
    <row r="44" spans="1:4">
      <c r="A44" s="93" t="s">
        <v>164</v>
      </c>
      <c r="B44" s="93"/>
      <c r="C44" s="110" t="s">
        <v>165</v>
      </c>
      <c r="D44" s="111">
        <f>SUM(D45:D46)</f>
        <v>2041200</v>
      </c>
    </row>
    <row r="45" spans="1:4">
      <c r="A45" s="86"/>
      <c r="B45" s="86"/>
      <c r="C45" s="86"/>
      <c r="D45" s="102"/>
    </row>
    <row r="46" spans="1:4">
      <c r="A46" s="86"/>
      <c r="B46" s="86"/>
      <c r="C46" s="86" t="s">
        <v>61</v>
      </c>
      <c r="D46" s="23">
        <v>2041200</v>
      </c>
    </row>
    <row r="47" spans="1:4">
      <c r="A47" s="92"/>
      <c r="B47" s="92"/>
      <c r="C47" s="99"/>
      <c r="D47" s="86"/>
    </row>
    <row r="48" spans="1:4" s="83" customFormat="1">
      <c r="A48" s="117"/>
      <c r="B48" s="117"/>
      <c r="C48" s="27"/>
      <c r="D48" s="23"/>
    </row>
    <row r="49" spans="1:4">
      <c r="A49" s="93" t="s">
        <v>164</v>
      </c>
      <c r="B49" s="118"/>
      <c r="C49" s="119" t="s">
        <v>328</v>
      </c>
      <c r="D49" s="120">
        <f>SUM(D50:D53)</f>
        <v>288000</v>
      </c>
    </row>
    <row r="50" spans="1:4">
      <c r="A50" s="121"/>
      <c r="B50" s="122"/>
      <c r="C50" s="131" t="s">
        <v>170</v>
      </c>
      <c r="D50" s="97">
        <v>288000</v>
      </c>
    </row>
    <row r="51" spans="1:4" s="126" customFormat="1">
      <c r="A51" s="123"/>
      <c r="B51" s="124"/>
      <c r="C51" s="160"/>
      <c r="D51" s="160"/>
    </row>
    <row r="52" spans="1:4" s="126" customFormat="1">
      <c r="A52" s="123"/>
      <c r="B52" s="124"/>
      <c r="C52" s="160"/>
      <c r="D52" s="160"/>
    </row>
    <row r="53" spans="1:4">
      <c r="A53" s="121"/>
      <c r="B53" s="127"/>
      <c r="C53" s="207"/>
      <c r="D53" s="207"/>
    </row>
    <row r="54" spans="1:4" s="83" customFormat="1">
      <c r="A54" s="128"/>
      <c r="B54" s="59"/>
      <c r="C54" s="76"/>
      <c r="D54" s="259"/>
    </row>
    <row r="55" spans="1:4" s="83" customFormat="1">
      <c r="A55" s="128"/>
      <c r="B55" s="131"/>
      <c r="C55" s="132" t="s">
        <v>122</v>
      </c>
      <c r="D55" s="133">
        <f>SUM(D56:D64)</f>
        <v>1155000</v>
      </c>
    </row>
    <row r="56" spans="1:4" s="83" customFormat="1">
      <c r="A56" s="128"/>
      <c r="B56" s="131"/>
      <c r="C56" s="131" t="s">
        <v>174</v>
      </c>
      <c r="D56" s="134"/>
    </row>
    <row r="57" spans="1:4" s="83" customFormat="1">
      <c r="A57" s="128"/>
      <c r="B57" s="59"/>
      <c r="C57" s="131" t="s">
        <v>350</v>
      </c>
      <c r="D57" s="134"/>
    </row>
    <row r="58" spans="1:4">
      <c r="A58" s="109" t="s">
        <v>73</v>
      </c>
      <c r="B58" s="246"/>
      <c r="C58" s="64" t="s">
        <v>175</v>
      </c>
      <c r="D58" s="247"/>
    </row>
    <row r="59" spans="1:4">
      <c r="A59" s="109" t="s">
        <v>176</v>
      </c>
      <c r="B59" s="109"/>
      <c r="C59" s="320" t="s">
        <v>177</v>
      </c>
      <c r="D59" s="319">
        <v>15000</v>
      </c>
    </row>
    <row r="60" spans="1:4">
      <c r="A60" s="21"/>
      <c r="B60" s="21"/>
      <c r="C60" s="319" t="s">
        <v>178</v>
      </c>
      <c r="D60" s="319">
        <v>600000</v>
      </c>
    </row>
    <row r="61" spans="1:4">
      <c r="A61" s="21"/>
      <c r="B61" s="21"/>
      <c r="C61" s="319" t="s">
        <v>407</v>
      </c>
      <c r="D61" s="323">
        <v>480000</v>
      </c>
    </row>
    <row r="62" spans="1:4">
      <c r="A62" s="21"/>
      <c r="B62" s="21"/>
      <c r="C62" s="137" t="s">
        <v>179</v>
      </c>
      <c r="D62" s="138"/>
    </row>
    <row r="63" spans="1:4" ht="25.5">
      <c r="A63" s="21"/>
      <c r="B63" s="128"/>
      <c r="C63" s="321" t="s">
        <v>180</v>
      </c>
      <c r="D63" s="322">
        <v>60000</v>
      </c>
    </row>
    <row r="64" spans="1:4">
      <c r="A64" s="21"/>
      <c r="B64" s="128"/>
      <c r="C64" s="140" t="s">
        <v>181</v>
      </c>
      <c r="D64" s="41"/>
    </row>
    <row r="65" spans="1:4">
      <c r="A65" s="93" t="s">
        <v>164</v>
      </c>
      <c r="B65" s="23"/>
      <c r="C65" s="110" t="s">
        <v>182</v>
      </c>
      <c r="D65" s="141">
        <f>SUM(D66:D69)</f>
        <v>0</v>
      </c>
    </row>
    <row r="66" spans="1:4">
      <c r="A66" s="93"/>
      <c r="B66" s="23"/>
      <c r="C66" s="114"/>
      <c r="D66" s="100"/>
    </row>
    <row r="67" spans="1:4">
      <c r="A67" s="93"/>
      <c r="B67" s="23"/>
      <c r="C67" s="142"/>
      <c r="D67" s="143"/>
    </row>
    <row r="68" spans="1:4">
      <c r="A68" s="93"/>
      <c r="B68" s="23"/>
      <c r="C68" s="142"/>
      <c r="D68" s="143"/>
    </row>
    <row r="69" spans="1:4">
      <c r="A69" s="93"/>
      <c r="B69" s="23"/>
      <c r="C69" s="114"/>
      <c r="D69" s="100"/>
    </row>
    <row r="70" spans="1:4">
      <c r="A70" s="109" t="s">
        <v>73</v>
      </c>
      <c r="B70" s="21"/>
      <c r="C70" s="110" t="s">
        <v>74</v>
      </c>
      <c r="D70" s="144">
        <v>500000</v>
      </c>
    </row>
    <row r="71" spans="1:4">
      <c r="A71" s="109"/>
      <c r="B71" s="21"/>
      <c r="C71" s="114"/>
      <c r="D71" s="23"/>
    </row>
    <row r="72" spans="1:4">
      <c r="A72" s="93" t="s">
        <v>164</v>
      </c>
      <c r="B72" s="23"/>
      <c r="C72" s="110" t="s">
        <v>183</v>
      </c>
      <c r="D72" s="105">
        <f>SUM(D73:D74)</f>
        <v>3949200</v>
      </c>
    </row>
    <row r="73" spans="1:4" s="83" customFormat="1">
      <c r="A73" s="23"/>
      <c r="B73" s="23"/>
      <c r="C73" s="21" t="s">
        <v>170</v>
      </c>
      <c r="D73" s="181">
        <v>3949200</v>
      </c>
    </row>
    <row r="74" spans="1:4">
      <c r="A74" s="62"/>
      <c r="B74" s="62"/>
      <c r="C74" s="114"/>
      <c r="D74" s="136"/>
    </row>
    <row r="75" spans="1:4">
      <c r="A75" s="93" t="s">
        <v>164</v>
      </c>
      <c r="B75" s="118"/>
      <c r="C75" s="119" t="s">
        <v>184</v>
      </c>
      <c r="D75" s="147">
        <f>SUM(D76:D76)</f>
        <v>1008000</v>
      </c>
    </row>
    <row r="76" spans="1:4" s="83" customFormat="1">
      <c r="A76" s="148"/>
      <c r="B76" s="115"/>
      <c r="C76" s="131" t="s">
        <v>61</v>
      </c>
      <c r="D76" s="95">
        <v>1008000</v>
      </c>
    </row>
    <row r="77" spans="1:4" s="83" customFormat="1">
      <c r="A77" s="23"/>
      <c r="B77" s="115"/>
      <c r="C77" s="131"/>
      <c r="D77" s="95"/>
    </row>
    <row r="78" spans="1:4" s="83" customFormat="1">
      <c r="A78" s="23"/>
      <c r="B78" s="115"/>
      <c r="C78" s="132" t="s">
        <v>187</v>
      </c>
      <c r="D78" s="106">
        <f>D79</f>
        <v>660000</v>
      </c>
    </row>
    <row r="79" spans="1:4" s="83" customFormat="1">
      <c r="A79" s="23"/>
      <c r="B79" s="115"/>
      <c r="C79" s="131" t="s">
        <v>61</v>
      </c>
      <c r="D79" s="95">
        <v>660000</v>
      </c>
    </row>
    <row r="80" spans="1:4" s="83" customFormat="1">
      <c r="A80" s="23"/>
      <c r="B80" s="115"/>
      <c r="C80" s="129"/>
      <c r="D80" s="95"/>
    </row>
    <row r="81" spans="1:4" s="83" customFormat="1" ht="15.75">
      <c r="A81" s="23"/>
      <c r="B81" s="115"/>
      <c r="C81" s="149" t="s">
        <v>188</v>
      </c>
      <c r="D81" s="150"/>
    </row>
    <row r="82" spans="1:4" s="83" customFormat="1">
      <c r="A82" s="23"/>
      <c r="B82" s="115"/>
      <c r="C82" s="135"/>
      <c r="D82" s="95"/>
    </row>
    <row r="83" spans="1:4" s="83" customFormat="1">
      <c r="A83" s="23"/>
      <c r="B83" s="115"/>
      <c r="C83" s="114"/>
      <c r="D83" s="95"/>
    </row>
    <row r="84" spans="1:4" s="83" customFormat="1">
      <c r="A84" s="23"/>
      <c r="B84" s="115"/>
      <c r="C84" s="129"/>
      <c r="D84" s="95"/>
    </row>
    <row r="85" spans="1:4" s="83" customFormat="1">
      <c r="A85" s="23"/>
      <c r="B85" s="115"/>
      <c r="C85" s="131"/>
      <c r="D85" s="95"/>
    </row>
    <row r="86" spans="1:4" s="83" customFormat="1">
      <c r="A86" s="23"/>
      <c r="B86" s="115"/>
      <c r="C86" s="132" t="s">
        <v>189</v>
      </c>
      <c r="D86" s="106">
        <v>360000</v>
      </c>
    </row>
    <row r="87" spans="1:4" s="83" customFormat="1">
      <c r="A87" s="23"/>
      <c r="B87" s="115"/>
      <c r="D87" s="95"/>
    </row>
    <row r="88" spans="1:4" s="83" customFormat="1">
      <c r="A88" s="23"/>
      <c r="B88" s="115"/>
      <c r="C88" s="129"/>
      <c r="D88" s="95"/>
    </row>
    <row r="89" spans="1:4">
      <c r="A89" s="107"/>
      <c r="B89" s="92"/>
      <c r="C89" s="129"/>
      <c r="D89" s="152"/>
    </row>
    <row r="90" spans="1:4" s="83" customFormat="1">
      <c r="A90" s="148"/>
      <c r="B90" s="115"/>
      <c r="C90" s="129"/>
      <c r="D90" s="145"/>
    </row>
    <row r="91" spans="1:4">
      <c r="A91" s="86"/>
      <c r="B91" s="86"/>
      <c r="C91" s="88" t="s">
        <v>190</v>
      </c>
      <c r="D91" s="111">
        <f>SUM(D92:D94)</f>
        <v>480000</v>
      </c>
    </row>
    <row r="92" spans="1:4">
      <c r="A92" s="93" t="s">
        <v>191</v>
      </c>
      <c r="B92" s="23"/>
      <c r="C92" s="153" t="s">
        <v>192</v>
      </c>
      <c r="D92" s="97">
        <v>480000</v>
      </c>
    </row>
    <row r="93" spans="1:4">
      <c r="A93" s="93"/>
      <c r="B93" s="23"/>
      <c r="C93" s="153" t="s">
        <v>193</v>
      </c>
      <c r="D93" s="97"/>
    </row>
    <row r="94" spans="1:4" s="83" customFormat="1">
      <c r="A94" s="21"/>
      <c r="B94" s="21"/>
      <c r="C94" s="114"/>
      <c r="D94" s="23"/>
    </row>
    <row r="95" spans="1:4">
      <c r="A95" s="90" t="s">
        <v>194</v>
      </c>
      <c r="B95" s="90"/>
      <c r="C95" s="110" t="s">
        <v>75</v>
      </c>
      <c r="D95" s="111">
        <f>SUM(D96:D99)</f>
        <v>0</v>
      </c>
    </row>
    <row r="96" spans="1:4">
      <c r="A96" s="86"/>
      <c r="B96" s="86"/>
      <c r="C96" s="108" t="s">
        <v>195</v>
      </c>
      <c r="D96" s="23"/>
    </row>
    <row r="97" spans="1:4">
      <c r="A97" s="86"/>
      <c r="B97" s="86"/>
      <c r="C97" s="108" t="s">
        <v>196</v>
      </c>
      <c r="D97" s="23"/>
    </row>
    <row r="98" spans="1:4">
      <c r="A98" s="86"/>
      <c r="B98" s="86"/>
      <c r="C98" s="108" t="s">
        <v>197</v>
      </c>
      <c r="D98" s="154"/>
    </row>
    <row r="99" spans="1:4">
      <c r="A99" s="86"/>
      <c r="B99" s="86"/>
      <c r="C99" s="108" t="s">
        <v>198</v>
      </c>
      <c r="D99" s="154"/>
    </row>
    <row r="100" spans="1:4">
      <c r="A100" s="86"/>
      <c r="B100" s="86"/>
      <c r="C100" s="114"/>
      <c r="D100" s="155"/>
    </row>
    <row r="101" spans="1:4">
      <c r="A101" s="86"/>
      <c r="B101" s="86"/>
      <c r="C101" s="114"/>
      <c r="D101" s="155"/>
    </row>
    <row r="102" spans="1:4">
      <c r="A102" s="86"/>
      <c r="B102" s="86"/>
      <c r="C102" s="156" t="s">
        <v>199</v>
      </c>
      <c r="D102" s="157">
        <f>SUM(D103:D118)</f>
        <v>1436000</v>
      </c>
    </row>
    <row r="103" spans="1:4">
      <c r="A103" s="86"/>
      <c r="B103" s="86"/>
      <c r="C103" s="63" t="s">
        <v>333</v>
      </c>
      <c r="D103" s="175">
        <v>120000</v>
      </c>
    </row>
    <row r="104" spans="1:4" ht="25.5">
      <c r="A104" s="86"/>
      <c r="B104" s="86"/>
      <c r="C104" s="63" t="s">
        <v>200</v>
      </c>
      <c r="D104" s="62">
        <v>60000</v>
      </c>
    </row>
    <row r="105" spans="1:4" ht="25.5">
      <c r="A105" s="86"/>
      <c r="B105" s="86"/>
      <c r="C105" s="63" t="s">
        <v>201</v>
      </c>
      <c r="D105" s="62">
        <v>15000</v>
      </c>
    </row>
    <row r="106" spans="1:4">
      <c r="A106" s="86"/>
      <c r="B106" s="86"/>
      <c r="C106" s="63" t="s">
        <v>334</v>
      </c>
      <c r="D106" s="62">
        <v>50000</v>
      </c>
    </row>
    <row r="107" spans="1:4">
      <c r="A107" s="86"/>
      <c r="B107" s="86"/>
      <c r="C107" s="63" t="s">
        <v>202</v>
      </c>
      <c r="D107" s="62">
        <v>60000</v>
      </c>
    </row>
    <row r="108" spans="1:4">
      <c r="A108" s="86"/>
      <c r="B108" s="86"/>
      <c r="C108" s="63" t="s">
        <v>203</v>
      </c>
      <c r="D108" s="62">
        <v>40000</v>
      </c>
    </row>
    <row r="109" spans="1:4">
      <c r="A109" s="86"/>
      <c r="B109" s="86"/>
      <c r="C109" s="63" t="s">
        <v>204</v>
      </c>
      <c r="D109" s="62">
        <v>50000</v>
      </c>
    </row>
    <row r="110" spans="1:4" ht="25.5">
      <c r="A110" s="86"/>
      <c r="B110" s="86"/>
      <c r="C110" s="63" t="s">
        <v>335</v>
      </c>
      <c r="D110" s="62">
        <v>25000</v>
      </c>
    </row>
    <row r="111" spans="1:4" ht="25.5">
      <c r="A111" s="86"/>
      <c r="B111" s="86"/>
      <c r="C111" s="63" t="s">
        <v>336</v>
      </c>
      <c r="D111" s="62">
        <v>46000</v>
      </c>
    </row>
    <row r="112" spans="1:4">
      <c r="A112" s="86"/>
      <c r="B112" s="86"/>
      <c r="C112" s="63" t="s">
        <v>408</v>
      </c>
      <c r="D112" s="62">
        <v>250000</v>
      </c>
    </row>
    <row r="113" spans="1:4" ht="25.5">
      <c r="A113" s="86"/>
      <c r="B113" s="86"/>
      <c r="C113" s="63" t="s">
        <v>409</v>
      </c>
      <c r="D113" s="62">
        <v>480000</v>
      </c>
    </row>
    <row r="114" spans="1:4" ht="25.5">
      <c r="A114" s="86"/>
      <c r="B114" s="86"/>
      <c r="C114" s="63" t="s">
        <v>337</v>
      </c>
      <c r="D114" s="62">
        <v>200000</v>
      </c>
    </row>
    <row r="115" spans="1:4">
      <c r="A115" s="86"/>
      <c r="B115" s="107"/>
      <c r="C115" s="159" t="s">
        <v>411</v>
      </c>
      <c r="D115" s="271">
        <v>40000</v>
      </c>
    </row>
    <row r="116" spans="1:4">
      <c r="A116" s="86"/>
      <c r="B116" s="107"/>
      <c r="C116" s="159"/>
      <c r="D116" s="271"/>
    </row>
    <row r="117" spans="1:4" s="83" customFormat="1">
      <c r="A117" s="23"/>
      <c r="B117" s="148"/>
      <c r="C117" s="212"/>
      <c r="D117" s="207"/>
    </row>
    <row r="118" spans="1:4" s="83" customFormat="1">
      <c r="A118" s="23"/>
      <c r="B118" s="148"/>
      <c r="C118" s="324"/>
      <c r="D118" s="325"/>
    </row>
    <row r="119" spans="1:4" s="83" customFormat="1">
      <c r="A119" s="23"/>
      <c r="B119" s="23"/>
      <c r="C119" s="162" t="s">
        <v>205</v>
      </c>
      <c r="D119" s="163">
        <f>D120+D128</f>
        <v>0</v>
      </c>
    </row>
    <row r="120" spans="1:4" s="83" customFormat="1">
      <c r="A120" s="23"/>
      <c r="B120" s="23"/>
      <c r="C120" s="164" t="s">
        <v>206</v>
      </c>
      <c r="D120" s="131"/>
    </row>
    <row r="121" spans="1:4" s="83" customFormat="1">
      <c r="A121" s="23"/>
      <c r="B121" s="23"/>
      <c r="C121" s="165" t="s">
        <v>207</v>
      </c>
      <c r="D121" s="131"/>
    </row>
    <row r="122" spans="1:4" s="83" customFormat="1">
      <c r="A122" s="23"/>
      <c r="B122" s="23"/>
      <c r="C122" s="165" t="s">
        <v>208</v>
      </c>
      <c r="D122" s="131"/>
    </row>
    <row r="123" spans="1:4" s="83" customFormat="1">
      <c r="A123" s="23"/>
      <c r="B123" s="23"/>
      <c r="C123" s="165" t="s">
        <v>209</v>
      </c>
      <c r="D123" s="131"/>
    </row>
    <row r="124" spans="1:4" s="83" customFormat="1">
      <c r="A124" s="23"/>
      <c r="B124" s="23"/>
      <c r="C124" s="165" t="s">
        <v>210</v>
      </c>
      <c r="D124" s="131"/>
    </row>
    <row r="125" spans="1:4" s="83" customFormat="1">
      <c r="A125" s="23"/>
      <c r="B125" s="23"/>
      <c r="C125" s="165"/>
      <c r="D125" s="131"/>
    </row>
    <row r="126" spans="1:4" s="83" customFormat="1">
      <c r="A126" s="23"/>
      <c r="B126" s="23"/>
      <c r="C126" s="165"/>
      <c r="D126" s="131"/>
    </row>
    <row r="127" spans="1:4" s="83" customFormat="1">
      <c r="A127" s="23"/>
      <c r="B127" s="23"/>
      <c r="C127" s="166"/>
      <c r="D127" s="131"/>
    </row>
    <row r="128" spans="1:4" s="83" customFormat="1">
      <c r="A128" s="23"/>
      <c r="B128" s="23"/>
      <c r="C128" s="164" t="s">
        <v>211</v>
      </c>
      <c r="D128" s="131"/>
    </row>
    <row r="129" spans="1:4" s="83" customFormat="1">
      <c r="A129" s="23"/>
      <c r="B129" s="23"/>
      <c r="C129" s="167" t="s">
        <v>212</v>
      </c>
      <c r="D129" s="168"/>
    </row>
    <row r="130" spans="1:4" s="83" customFormat="1">
      <c r="A130" s="23"/>
      <c r="B130" s="23"/>
      <c r="C130" s="165" t="s">
        <v>213</v>
      </c>
      <c r="D130" s="131"/>
    </row>
    <row r="131" spans="1:4" s="83" customFormat="1">
      <c r="A131" s="23"/>
      <c r="B131" s="23"/>
      <c r="C131" s="165" t="s">
        <v>214</v>
      </c>
      <c r="D131" s="131"/>
    </row>
    <row r="132" spans="1:4" s="83" customFormat="1">
      <c r="A132" s="23"/>
      <c r="B132" s="23"/>
      <c r="C132" s="165" t="s">
        <v>215</v>
      </c>
      <c r="D132" s="131"/>
    </row>
    <row r="133" spans="1:4" s="83" customFormat="1">
      <c r="A133" s="23"/>
      <c r="B133" s="23"/>
      <c r="C133" s="165" t="s">
        <v>216</v>
      </c>
      <c r="D133" s="131"/>
    </row>
    <row r="134" spans="1:4" s="83" customFormat="1">
      <c r="A134" s="23"/>
      <c r="B134" s="23"/>
      <c r="C134" s="165" t="s">
        <v>217</v>
      </c>
      <c r="D134" s="131"/>
    </row>
    <row r="135" spans="1:4" s="83" customFormat="1">
      <c r="A135" s="23"/>
      <c r="B135" s="23"/>
      <c r="C135" s="165" t="s">
        <v>218</v>
      </c>
      <c r="D135" s="131"/>
    </row>
    <row r="136" spans="1:4" s="83" customFormat="1">
      <c r="A136" s="23"/>
      <c r="B136" s="23"/>
      <c r="C136" s="165" t="s">
        <v>219</v>
      </c>
      <c r="D136" s="131"/>
    </row>
    <row r="137" spans="1:4">
      <c r="A137" s="86"/>
      <c r="B137" s="86"/>
      <c r="C137" s="165" t="s">
        <v>220</v>
      </c>
      <c r="D137" s="131"/>
    </row>
    <row r="138" spans="1:4">
      <c r="A138" s="86"/>
      <c r="B138" s="86"/>
      <c r="C138" s="167" t="s">
        <v>221</v>
      </c>
      <c r="D138" s="168"/>
    </row>
    <row r="139" spans="1:4">
      <c r="A139" s="86"/>
      <c r="B139" s="86"/>
      <c r="C139" s="165"/>
      <c r="D139" s="131"/>
    </row>
    <row r="140" spans="1:4" ht="30">
      <c r="A140" s="86"/>
      <c r="B140" s="86"/>
      <c r="C140" s="66" t="s">
        <v>326</v>
      </c>
      <c r="D140" s="131"/>
    </row>
    <row r="141" spans="1:4">
      <c r="A141" s="86"/>
      <c r="B141" s="86"/>
      <c r="C141" s="164" t="s">
        <v>64</v>
      </c>
      <c r="D141" s="131"/>
    </row>
    <row r="142" spans="1:4">
      <c r="A142" s="86"/>
      <c r="B142" s="86"/>
      <c r="C142" s="114"/>
      <c r="D142" s="155"/>
    </row>
    <row r="143" spans="1:4">
      <c r="A143" s="86"/>
      <c r="B143" s="86"/>
      <c r="C143" s="132" t="s">
        <v>222</v>
      </c>
      <c r="D143" s="169">
        <f>SUM(D144:D154)</f>
        <v>1761000</v>
      </c>
    </row>
    <row r="144" spans="1:4">
      <c r="A144" s="86"/>
      <c r="B144" s="86"/>
      <c r="C144" s="240" t="s">
        <v>395</v>
      </c>
      <c r="D144" s="297">
        <v>600000</v>
      </c>
    </row>
    <row r="145" spans="1:4">
      <c r="A145" s="86"/>
      <c r="B145" s="86"/>
      <c r="C145" s="240" t="s">
        <v>396</v>
      </c>
      <c r="D145" s="297">
        <v>15000</v>
      </c>
    </row>
    <row r="146" spans="1:4">
      <c r="A146" s="86"/>
      <c r="B146" s="86"/>
      <c r="C146" s="240" t="s">
        <v>397</v>
      </c>
      <c r="D146" s="297"/>
    </row>
    <row r="147" spans="1:4">
      <c r="A147" s="86"/>
      <c r="B147" s="86"/>
      <c r="C147" s="240" t="s">
        <v>398</v>
      </c>
      <c r="D147" s="297">
        <v>400000</v>
      </c>
    </row>
    <row r="148" spans="1:4">
      <c r="A148" s="86"/>
      <c r="B148" s="86"/>
      <c r="C148" s="240" t="s">
        <v>399</v>
      </c>
      <c r="D148" s="297">
        <v>150000</v>
      </c>
    </row>
    <row r="149" spans="1:4">
      <c r="A149" s="86"/>
      <c r="B149" s="86"/>
      <c r="C149" s="240" t="s">
        <v>400</v>
      </c>
      <c r="D149" s="297">
        <v>55000</v>
      </c>
    </row>
    <row r="150" spans="1:4">
      <c r="A150" s="86"/>
      <c r="B150" s="86"/>
      <c r="C150" s="240" t="s">
        <v>401</v>
      </c>
      <c r="D150" s="297"/>
    </row>
    <row r="151" spans="1:4">
      <c r="A151" s="86"/>
      <c r="B151" s="86"/>
      <c r="C151" s="240" t="s">
        <v>402</v>
      </c>
      <c r="D151" s="297">
        <v>341000</v>
      </c>
    </row>
    <row r="152" spans="1:4" ht="25.5">
      <c r="A152" s="86"/>
      <c r="B152" s="86"/>
      <c r="C152" s="240" t="s">
        <v>403</v>
      </c>
      <c r="D152" s="297">
        <v>50000</v>
      </c>
    </row>
    <row r="153" spans="1:4">
      <c r="A153" s="86"/>
      <c r="B153" s="86"/>
      <c r="C153" s="240" t="s">
        <v>223</v>
      </c>
      <c r="D153" s="298">
        <v>150000</v>
      </c>
    </row>
    <row r="154" spans="1:4">
      <c r="A154" s="86"/>
      <c r="B154" s="86"/>
      <c r="C154" s="170"/>
      <c r="D154" s="171"/>
    </row>
    <row r="155" spans="1:4">
      <c r="A155" s="86"/>
      <c r="B155" s="86"/>
      <c r="C155" s="260"/>
      <c r="D155" s="261"/>
    </row>
    <row r="156" spans="1:4">
      <c r="A156" s="86"/>
      <c r="B156" s="107"/>
      <c r="C156" s="172" t="s">
        <v>224</v>
      </c>
      <c r="D156" s="106">
        <v>144000</v>
      </c>
    </row>
    <row r="157" spans="1:4">
      <c r="A157" s="86"/>
      <c r="B157" s="107"/>
      <c r="C157" s="207"/>
      <c r="D157" s="207"/>
    </row>
    <row r="158" spans="1:4">
      <c r="A158" s="86"/>
      <c r="B158" s="86"/>
      <c r="C158" s="262"/>
      <c r="D158" s="263"/>
    </row>
    <row r="159" spans="1:4">
      <c r="A159" s="86"/>
      <c r="B159" s="86"/>
      <c r="C159" s="114"/>
      <c r="D159" s="155"/>
    </row>
    <row r="160" spans="1:4">
      <c r="A160" s="86"/>
      <c r="B160" s="86"/>
      <c r="C160" s="114"/>
      <c r="D160" s="155"/>
    </row>
    <row r="161" spans="1:4">
      <c r="A161" s="86"/>
      <c r="B161" s="86"/>
      <c r="C161" s="110" t="s">
        <v>225</v>
      </c>
      <c r="D161" s="173">
        <f>SUM(D162:D211)</f>
        <v>6308950</v>
      </c>
    </row>
    <row r="162" spans="1:4">
      <c r="A162" s="86"/>
      <c r="B162" s="86"/>
      <c r="C162" s="174" t="s">
        <v>226</v>
      </c>
      <c r="D162" s="21"/>
    </row>
    <row r="163" spans="1:4">
      <c r="A163" s="86"/>
      <c r="B163" s="86"/>
      <c r="C163" s="174" t="s">
        <v>227</v>
      </c>
      <c r="D163" s="21"/>
    </row>
    <row r="164" spans="1:4">
      <c r="A164" s="86"/>
      <c r="B164" s="86"/>
      <c r="C164" s="174" t="s">
        <v>321</v>
      </c>
      <c r="D164" s="21"/>
    </row>
    <row r="165" spans="1:4" ht="15">
      <c r="A165" s="86"/>
      <c r="B165" s="86"/>
      <c r="C165" s="248" t="s">
        <v>323</v>
      </c>
      <c r="D165" s="273"/>
    </row>
    <row r="166" spans="1:4">
      <c r="A166" s="86"/>
      <c r="B166" s="86"/>
      <c r="C166" s="249" t="s">
        <v>354</v>
      </c>
      <c r="D166" s="21"/>
    </row>
    <row r="167" spans="1:4">
      <c r="A167" s="86"/>
      <c r="B167" s="86"/>
      <c r="C167" s="267" t="s">
        <v>342</v>
      </c>
      <c r="D167" s="21"/>
    </row>
    <row r="168" spans="1:4">
      <c r="A168" s="86"/>
      <c r="B168" s="86"/>
      <c r="C168" s="267" t="s">
        <v>355</v>
      </c>
      <c r="D168" s="21"/>
    </row>
    <row r="169" spans="1:4" s="83" customFormat="1">
      <c r="A169" s="23"/>
      <c r="B169" s="23"/>
      <c r="C169" s="174" t="s">
        <v>356</v>
      </c>
      <c r="D169" s="21"/>
    </row>
    <row r="170" spans="1:4" s="83" customFormat="1">
      <c r="A170" s="23"/>
      <c r="B170" s="23"/>
      <c r="C170" s="174" t="s">
        <v>357</v>
      </c>
      <c r="D170" s="21"/>
    </row>
    <row r="171" spans="1:4">
      <c r="A171" s="86"/>
      <c r="B171" s="86"/>
      <c r="C171" s="267" t="s">
        <v>358</v>
      </c>
      <c r="D171" s="21"/>
    </row>
    <row r="172" spans="1:4">
      <c r="A172" s="86"/>
      <c r="B172" s="86"/>
      <c r="C172" s="267" t="s">
        <v>359</v>
      </c>
      <c r="D172" s="21"/>
    </row>
    <row r="173" spans="1:4">
      <c r="A173" s="86"/>
      <c r="B173" s="86"/>
      <c r="C173" s="267" t="s">
        <v>360</v>
      </c>
      <c r="D173" s="21"/>
    </row>
    <row r="174" spans="1:4">
      <c r="A174" s="86"/>
      <c r="B174" s="86"/>
      <c r="C174" s="267" t="s">
        <v>361</v>
      </c>
      <c r="D174" s="21"/>
    </row>
    <row r="175" spans="1:4">
      <c r="A175" s="86"/>
      <c r="B175" s="86"/>
      <c r="C175" s="267" t="s">
        <v>362</v>
      </c>
      <c r="D175" s="21"/>
    </row>
    <row r="176" spans="1:4">
      <c r="A176" s="86"/>
      <c r="B176" s="86"/>
      <c r="C176" s="267" t="s">
        <v>363</v>
      </c>
      <c r="D176" s="21"/>
    </row>
    <row r="177" spans="1:4">
      <c r="A177" s="86"/>
      <c r="B177" s="86"/>
      <c r="C177" s="274" t="s">
        <v>376</v>
      </c>
      <c r="D177" s="175"/>
    </row>
    <row r="178" spans="1:4">
      <c r="A178" s="86"/>
      <c r="B178" s="86"/>
      <c r="C178" s="274" t="s">
        <v>377</v>
      </c>
      <c r="D178" s="175"/>
    </row>
    <row r="179" spans="1:4">
      <c r="A179" s="86"/>
      <c r="B179" s="86"/>
      <c r="C179" s="272" t="s">
        <v>378</v>
      </c>
      <c r="D179" s="175"/>
    </row>
    <row r="180" spans="1:4">
      <c r="A180" s="86"/>
      <c r="B180" s="86"/>
      <c r="C180" s="272" t="s">
        <v>495</v>
      </c>
      <c r="D180" s="175">
        <v>343500</v>
      </c>
    </row>
    <row r="181" spans="1:4">
      <c r="A181" s="86"/>
      <c r="B181" s="86"/>
      <c r="C181" s="272" t="s">
        <v>496</v>
      </c>
      <c r="D181" s="175">
        <v>405000</v>
      </c>
    </row>
    <row r="182" spans="1:4">
      <c r="A182" s="86"/>
      <c r="B182" s="86"/>
      <c r="C182" s="272" t="s">
        <v>497</v>
      </c>
      <c r="D182" s="175">
        <v>400000</v>
      </c>
    </row>
    <row r="183" spans="1:4">
      <c r="A183" s="86"/>
      <c r="B183" s="86"/>
      <c r="C183" s="272" t="s">
        <v>498</v>
      </c>
      <c r="D183" s="175">
        <v>500000</v>
      </c>
    </row>
    <row r="184" spans="1:4" ht="25.5">
      <c r="A184" s="86"/>
      <c r="B184" s="86"/>
      <c r="C184" s="272" t="s">
        <v>379</v>
      </c>
      <c r="D184" s="175">
        <v>50000</v>
      </c>
    </row>
    <row r="185" spans="1:4">
      <c r="A185" s="86"/>
      <c r="B185" s="86"/>
      <c r="C185" s="272" t="s">
        <v>499</v>
      </c>
      <c r="D185" s="175">
        <v>350000</v>
      </c>
    </row>
    <row r="186" spans="1:4">
      <c r="A186" s="86"/>
      <c r="B186" s="86"/>
      <c r="C186" s="272" t="s">
        <v>500</v>
      </c>
      <c r="D186" s="175">
        <v>320450</v>
      </c>
    </row>
    <row r="187" spans="1:4">
      <c r="A187" s="86"/>
      <c r="B187" s="86"/>
      <c r="C187" s="275" t="s">
        <v>501</v>
      </c>
      <c r="D187" s="175">
        <v>500000</v>
      </c>
    </row>
    <row r="188" spans="1:4">
      <c r="A188" s="86"/>
      <c r="B188" s="86"/>
      <c r="C188" s="21" t="s">
        <v>503</v>
      </c>
      <c r="D188" s="175">
        <v>100000</v>
      </c>
    </row>
    <row r="189" spans="1:4">
      <c r="A189" s="86"/>
      <c r="B189" s="86"/>
      <c r="C189" s="274" t="s">
        <v>382</v>
      </c>
      <c r="D189" s="175"/>
    </row>
    <row r="190" spans="1:4">
      <c r="A190" s="86"/>
      <c r="B190" s="86"/>
      <c r="C190" s="272" t="s">
        <v>380</v>
      </c>
      <c r="D190" s="21">
        <v>120000</v>
      </c>
    </row>
    <row r="191" spans="1:4">
      <c r="A191" s="86"/>
      <c r="B191" s="86"/>
      <c r="C191" s="272" t="s">
        <v>494</v>
      </c>
      <c r="D191" s="268">
        <v>70000</v>
      </c>
    </row>
    <row r="192" spans="1:4">
      <c r="A192" s="86"/>
      <c r="B192" s="86"/>
      <c r="C192" s="272" t="s">
        <v>381</v>
      </c>
      <c r="D192" s="21">
        <v>100000</v>
      </c>
    </row>
    <row r="193" spans="1:4" s="83" customFormat="1">
      <c r="A193" s="23"/>
      <c r="B193" s="23"/>
      <c r="C193" s="276" t="s">
        <v>383</v>
      </c>
      <c r="D193" s="21"/>
    </row>
    <row r="194" spans="1:4" s="83" customFormat="1">
      <c r="A194" s="23"/>
      <c r="B194" s="23"/>
      <c r="C194" s="174" t="s">
        <v>506</v>
      </c>
      <c r="D194" s="21">
        <v>240000</v>
      </c>
    </row>
    <row r="195" spans="1:4" s="83" customFormat="1">
      <c r="A195" s="23"/>
      <c r="B195" s="23"/>
      <c r="C195" s="174" t="s">
        <v>507</v>
      </c>
      <c r="D195" s="21">
        <v>50000</v>
      </c>
    </row>
    <row r="196" spans="1:4" s="83" customFormat="1">
      <c r="A196" s="23"/>
      <c r="B196" s="23"/>
      <c r="C196" s="272" t="s">
        <v>493</v>
      </c>
      <c r="D196" s="21">
        <v>240000</v>
      </c>
    </row>
    <row r="197" spans="1:4" s="83" customFormat="1">
      <c r="A197" s="23"/>
      <c r="B197" s="23"/>
      <c r="C197" s="272" t="s">
        <v>344</v>
      </c>
      <c r="D197" s="21">
        <v>1000000</v>
      </c>
    </row>
    <row r="198" spans="1:4" s="83" customFormat="1">
      <c r="A198" s="23"/>
      <c r="B198" s="23"/>
      <c r="C198" s="277" t="s">
        <v>384</v>
      </c>
      <c r="D198" s="21"/>
    </row>
    <row r="199" spans="1:4">
      <c r="A199" s="86"/>
      <c r="B199" s="86"/>
      <c r="C199" s="272" t="s">
        <v>502</v>
      </c>
      <c r="D199" s="21">
        <v>120000</v>
      </c>
    </row>
    <row r="200" spans="1:4">
      <c r="A200" s="86"/>
      <c r="B200" s="86"/>
      <c r="C200" s="272"/>
      <c r="D200" s="21"/>
    </row>
    <row r="201" spans="1:4">
      <c r="A201" s="86"/>
      <c r="B201" s="86"/>
      <c r="C201" s="346" t="s">
        <v>510</v>
      </c>
      <c r="D201" s="21"/>
    </row>
    <row r="202" spans="1:4">
      <c r="A202" s="86"/>
      <c r="B202" s="86"/>
      <c r="C202" s="272" t="s">
        <v>511</v>
      </c>
      <c r="D202" s="21">
        <v>200000</v>
      </c>
    </row>
    <row r="203" spans="1:4">
      <c r="A203" s="86"/>
      <c r="B203" s="86"/>
      <c r="C203" s="272" t="s">
        <v>512</v>
      </c>
      <c r="D203" s="21">
        <v>50000</v>
      </c>
    </row>
    <row r="204" spans="1:4">
      <c r="A204" s="86"/>
      <c r="B204" s="86"/>
      <c r="C204" s="278" t="s">
        <v>385</v>
      </c>
      <c r="D204" s="21"/>
    </row>
    <row r="205" spans="1:4">
      <c r="A205" s="86"/>
      <c r="B205" s="86"/>
      <c r="C205" s="272" t="s">
        <v>509</v>
      </c>
      <c r="D205" s="21">
        <v>350000</v>
      </c>
    </row>
    <row r="206" spans="1:4" ht="25.5">
      <c r="A206" s="86"/>
      <c r="B206" s="86"/>
      <c r="C206" s="272" t="s">
        <v>386</v>
      </c>
      <c r="D206" s="21">
        <v>100000</v>
      </c>
    </row>
    <row r="207" spans="1:4">
      <c r="A207" s="86"/>
      <c r="B207" s="86"/>
      <c r="C207" s="347" t="s">
        <v>513</v>
      </c>
      <c r="D207" s="112">
        <v>700000</v>
      </c>
    </row>
    <row r="208" spans="1:4">
      <c r="A208" s="86"/>
      <c r="B208" s="86"/>
      <c r="C208" s="275"/>
      <c r="D208" s="177"/>
    </row>
    <row r="209" spans="1:4">
      <c r="A209" s="86"/>
      <c r="B209" s="86"/>
      <c r="C209" s="279" t="s">
        <v>387</v>
      </c>
      <c r="D209" s="177"/>
    </row>
    <row r="210" spans="1:4">
      <c r="A210" s="86"/>
      <c r="B210" s="86"/>
      <c r="C210" s="176"/>
      <c r="D210" s="177"/>
    </row>
    <row r="211" spans="1:4">
      <c r="A211" s="86"/>
      <c r="B211" s="107"/>
      <c r="C211" s="269"/>
      <c r="D211" s="131"/>
    </row>
    <row r="212" spans="1:4">
      <c r="A212" s="86"/>
      <c r="B212" s="86"/>
      <c r="C212" s="88" t="s">
        <v>228</v>
      </c>
      <c r="D212" s="179">
        <f>SUM(D213:D214)</f>
        <v>792000</v>
      </c>
    </row>
    <row r="213" spans="1:4">
      <c r="A213" s="86"/>
      <c r="B213" s="86"/>
      <c r="C213" s="108" t="s">
        <v>61</v>
      </c>
      <c r="D213" s="95">
        <v>792000</v>
      </c>
    </row>
    <row r="214" spans="1:4" s="83" customFormat="1">
      <c r="A214" s="23"/>
      <c r="B214" s="23"/>
      <c r="C214" s="114"/>
      <c r="D214" s="95"/>
    </row>
    <row r="215" spans="1:4" s="83" customFormat="1">
      <c r="A215" s="23"/>
      <c r="B215" s="23"/>
      <c r="C215" s="114"/>
      <c r="D215" s="23"/>
    </row>
    <row r="216" spans="1:4" s="83" customFormat="1" ht="25.5">
      <c r="A216" s="23"/>
      <c r="B216" s="23"/>
      <c r="C216" s="110" t="s">
        <v>229</v>
      </c>
      <c r="D216" s="103">
        <f>SUM(D217:D219)</f>
        <v>769000</v>
      </c>
    </row>
    <row r="217" spans="1:4" s="83" customFormat="1">
      <c r="A217" s="23"/>
      <c r="B217" s="23"/>
      <c r="C217" s="114"/>
      <c r="D217" s="23"/>
    </row>
    <row r="218" spans="1:4" s="83" customFormat="1">
      <c r="A218" s="23"/>
      <c r="B218" s="23"/>
      <c r="C218" s="114" t="s">
        <v>504</v>
      </c>
      <c r="D218" s="23">
        <v>769000</v>
      </c>
    </row>
    <row r="219" spans="1:4" s="83" customFormat="1">
      <c r="A219" s="23"/>
      <c r="B219" s="23"/>
      <c r="C219" s="114"/>
      <c r="D219" s="23"/>
    </row>
    <row r="220" spans="1:4">
      <c r="A220" s="86"/>
      <c r="B220" s="86"/>
      <c r="C220" s="110" t="s">
        <v>579</v>
      </c>
      <c r="D220" s="180">
        <f>SUM(D221:D223)</f>
        <v>1724000</v>
      </c>
    </row>
    <row r="221" spans="1:4">
      <c r="A221" s="86"/>
      <c r="B221" s="86"/>
      <c r="C221" s="363" t="s">
        <v>581</v>
      </c>
      <c r="D221" s="23">
        <v>324000</v>
      </c>
    </row>
    <row r="222" spans="1:4" s="83" customFormat="1">
      <c r="A222" s="23"/>
      <c r="B222" s="23"/>
      <c r="C222" s="363" t="s">
        <v>580</v>
      </c>
      <c r="D222" s="23">
        <v>500000</v>
      </c>
    </row>
    <row r="223" spans="1:4">
      <c r="A223" s="86"/>
      <c r="B223" s="86"/>
      <c r="C223" s="114" t="s">
        <v>584</v>
      </c>
      <c r="D223" s="23">
        <v>900000</v>
      </c>
    </row>
    <row r="224" spans="1:4">
      <c r="A224" s="86"/>
      <c r="B224" s="86"/>
      <c r="C224" s="182" t="s">
        <v>230</v>
      </c>
      <c r="D224" s="103">
        <f>SUM(D225:D238)</f>
        <v>2637204</v>
      </c>
    </row>
    <row r="225" spans="1:8">
      <c r="A225" s="86"/>
      <c r="B225" s="86"/>
      <c r="C225" s="358" t="s">
        <v>554</v>
      </c>
      <c r="D225" s="361">
        <v>480000</v>
      </c>
      <c r="E225" s="83"/>
      <c r="F225" s="83"/>
      <c r="G225" s="83"/>
      <c r="H225" s="83"/>
    </row>
    <row r="226" spans="1:8">
      <c r="A226" s="86"/>
      <c r="B226" s="86"/>
      <c r="C226" s="358" t="s">
        <v>555</v>
      </c>
      <c r="D226" s="361">
        <v>309996</v>
      </c>
      <c r="E226" s="83"/>
      <c r="F226" s="83"/>
      <c r="G226" s="83"/>
      <c r="H226" s="83"/>
    </row>
    <row r="227" spans="1:8">
      <c r="A227" s="86"/>
      <c r="B227" s="86"/>
      <c r="C227" s="359" t="s">
        <v>556</v>
      </c>
      <c r="D227" s="361">
        <v>288000</v>
      </c>
      <c r="E227" s="83"/>
      <c r="F227" s="83"/>
      <c r="G227" s="83"/>
      <c r="H227" s="83"/>
    </row>
    <row r="228" spans="1:8">
      <c r="A228" s="86"/>
      <c r="B228" s="86"/>
      <c r="C228" s="359" t="s">
        <v>557</v>
      </c>
      <c r="D228" s="361">
        <v>240000</v>
      </c>
      <c r="E228" s="83"/>
      <c r="F228" s="83"/>
      <c r="G228" s="83"/>
      <c r="H228" s="83"/>
    </row>
    <row r="229" spans="1:8">
      <c r="A229" s="86"/>
      <c r="B229" s="86"/>
      <c r="C229" s="359" t="s">
        <v>558</v>
      </c>
      <c r="D229" s="361">
        <v>200004</v>
      </c>
      <c r="E229" s="83"/>
      <c r="F229" s="83"/>
      <c r="G229" s="83"/>
      <c r="H229" s="83"/>
    </row>
    <row r="230" spans="1:8">
      <c r="A230" s="86"/>
      <c r="B230" s="86"/>
      <c r="C230" s="359" t="s">
        <v>559</v>
      </c>
      <c r="D230" s="361">
        <v>72000</v>
      </c>
      <c r="E230" s="83"/>
      <c r="F230" s="83"/>
      <c r="G230" s="83"/>
      <c r="H230" s="83"/>
    </row>
    <row r="231" spans="1:8">
      <c r="A231" s="86"/>
      <c r="B231" s="86"/>
      <c r="C231" s="358" t="s">
        <v>554</v>
      </c>
      <c r="D231" s="361">
        <v>283200</v>
      </c>
      <c r="E231" s="83"/>
      <c r="F231" s="83"/>
      <c r="G231" s="83"/>
      <c r="H231" s="83"/>
    </row>
    <row r="232" spans="1:8">
      <c r="A232" s="86"/>
      <c r="B232" s="86"/>
      <c r="C232" s="358" t="s">
        <v>560</v>
      </c>
      <c r="D232" s="361">
        <v>360000</v>
      </c>
      <c r="E232" s="83"/>
      <c r="F232" s="83"/>
      <c r="G232" s="83"/>
      <c r="H232" s="83"/>
    </row>
    <row r="233" spans="1:8">
      <c r="A233" s="86"/>
      <c r="B233" s="86"/>
      <c r="C233" s="358" t="s">
        <v>561</v>
      </c>
      <c r="D233" s="361">
        <v>180000</v>
      </c>
      <c r="E233" s="83"/>
      <c r="F233" s="83"/>
      <c r="G233" s="83"/>
      <c r="H233" s="83"/>
    </row>
    <row r="234" spans="1:8" s="83" customFormat="1">
      <c r="A234" s="23"/>
      <c r="B234" s="23"/>
      <c r="C234" s="358" t="s">
        <v>562</v>
      </c>
      <c r="D234" s="361">
        <v>200004</v>
      </c>
    </row>
    <row r="235" spans="1:8" s="83" customFormat="1">
      <c r="A235" s="23"/>
      <c r="B235" s="23"/>
      <c r="C235" s="360" t="s">
        <v>563</v>
      </c>
      <c r="D235" s="361">
        <v>24000</v>
      </c>
    </row>
    <row r="236" spans="1:8" s="83" customFormat="1">
      <c r="A236" s="23"/>
      <c r="B236" s="23"/>
      <c r="C236" s="114"/>
      <c r="D236" s="23"/>
    </row>
    <row r="237" spans="1:8" s="83" customFormat="1">
      <c r="A237" s="23"/>
      <c r="B237" s="23"/>
      <c r="C237" s="114"/>
      <c r="D237" s="23"/>
    </row>
    <row r="238" spans="1:8">
      <c r="A238" s="86"/>
      <c r="B238" s="86"/>
      <c r="C238" s="114"/>
      <c r="D238" s="23"/>
      <c r="E238" s="83"/>
      <c r="F238" s="83"/>
      <c r="G238" s="83"/>
      <c r="H238" s="83"/>
    </row>
    <row r="239" spans="1:8">
      <c r="A239" s="108"/>
      <c r="B239" s="184"/>
      <c r="C239" s="132" t="s">
        <v>231</v>
      </c>
      <c r="D239" s="103">
        <f>SUM(D240:D258)</f>
        <v>3832036</v>
      </c>
      <c r="E239" s="83"/>
      <c r="F239" s="83"/>
      <c r="G239" s="83"/>
      <c r="H239" s="83"/>
    </row>
    <row r="240" spans="1:8">
      <c r="A240" s="86"/>
      <c r="B240" s="107"/>
      <c r="C240" s="375" t="s">
        <v>533</v>
      </c>
      <c r="D240" s="152"/>
      <c r="E240" s="376">
        <v>17525300</v>
      </c>
      <c r="F240" s="83"/>
      <c r="G240" s="83"/>
      <c r="H240" s="83"/>
    </row>
    <row r="241" spans="1:9">
      <c r="A241" s="86"/>
      <c r="B241" s="107"/>
      <c r="C241" s="359" t="s">
        <v>564</v>
      </c>
      <c r="D241" s="361">
        <v>150000</v>
      </c>
      <c r="E241" s="83"/>
      <c r="F241" s="83"/>
      <c r="G241" s="83"/>
      <c r="H241" s="83"/>
    </row>
    <row r="242" spans="1:9">
      <c r="A242" s="86"/>
      <c r="B242" s="107"/>
      <c r="C242" s="361" t="s">
        <v>565</v>
      </c>
      <c r="D242" s="361">
        <v>2000</v>
      </c>
      <c r="E242" s="83"/>
      <c r="F242" s="83"/>
      <c r="G242" s="83"/>
      <c r="H242" s="83"/>
    </row>
    <row r="243" spans="1:9">
      <c r="A243" s="86"/>
      <c r="B243" s="107"/>
      <c r="C243" s="359" t="s">
        <v>566</v>
      </c>
      <c r="D243" s="361">
        <v>240000</v>
      </c>
      <c r="E243" s="83"/>
      <c r="F243" s="83"/>
      <c r="G243" s="83"/>
      <c r="H243" s="83"/>
    </row>
    <row r="244" spans="1:9">
      <c r="A244" s="86"/>
      <c r="B244" s="107"/>
      <c r="C244" s="359" t="s">
        <v>567</v>
      </c>
      <c r="D244" s="361">
        <v>320004</v>
      </c>
    </row>
    <row r="245" spans="1:9">
      <c r="A245" s="86"/>
      <c r="B245" s="107"/>
      <c r="C245" s="357" t="s">
        <v>568</v>
      </c>
      <c r="D245" s="361">
        <v>320004</v>
      </c>
    </row>
    <row r="246" spans="1:9">
      <c r="A246" s="86"/>
      <c r="B246" s="107"/>
      <c r="C246" s="359" t="s">
        <v>569</v>
      </c>
      <c r="D246" s="361">
        <v>250008</v>
      </c>
    </row>
    <row r="247" spans="1:9">
      <c r="A247" s="86"/>
      <c r="B247" s="107"/>
      <c r="C247" s="359" t="s">
        <v>570</v>
      </c>
      <c r="D247" s="361">
        <v>2000</v>
      </c>
    </row>
    <row r="248" spans="1:9">
      <c r="A248" s="86"/>
      <c r="B248" s="107"/>
      <c r="C248" s="359" t="s">
        <v>571</v>
      </c>
      <c r="D248" s="361">
        <v>480000</v>
      </c>
    </row>
    <row r="249" spans="1:9">
      <c r="A249" s="86"/>
      <c r="B249" s="107"/>
      <c r="C249" s="359" t="s">
        <v>572</v>
      </c>
      <c r="D249" s="361">
        <v>500000</v>
      </c>
    </row>
    <row r="250" spans="1:9">
      <c r="A250" s="86"/>
      <c r="B250" s="107"/>
      <c r="C250" s="359" t="s">
        <v>573</v>
      </c>
      <c r="D250" s="361">
        <v>370000</v>
      </c>
    </row>
    <row r="251" spans="1:9">
      <c r="A251" s="86"/>
      <c r="B251" s="107"/>
      <c r="C251" s="374" t="s">
        <v>589</v>
      </c>
      <c r="D251" s="373">
        <v>288000</v>
      </c>
      <c r="F251" s="83"/>
    </row>
    <row r="252" spans="1:9">
      <c r="A252" s="86"/>
      <c r="B252" s="107"/>
      <c r="C252" s="359" t="s">
        <v>574</v>
      </c>
      <c r="D252" s="361">
        <v>275004</v>
      </c>
    </row>
    <row r="253" spans="1:9">
      <c r="A253" s="86"/>
      <c r="B253" s="107"/>
      <c r="C253" s="359" t="s">
        <v>575</v>
      </c>
      <c r="D253" s="361">
        <v>170004</v>
      </c>
      <c r="E253" s="83"/>
      <c r="F253" s="83"/>
      <c r="G253" s="83"/>
      <c r="H253" s="83"/>
      <c r="I253" s="83"/>
    </row>
    <row r="254" spans="1:9">
      <c r="A254" s="86"/>
      <c r="B254" s="107"/>
      <c r="C254" s="359" t="s">
        <v>576</v>
      </c>
      <c r="D254" s="361">
        <v>170004</v>
      </c>
      <c r="E254" s="83"/>
      <c r="F254" s="83"/>
      <c r="G254" s="83"/>
      <c r="H254" s="83"/>
      <c r="I254" s="83"/>
    </row>
    <row r="255" spans="1:9">
      <c r="A255" s="86"/>
      <c r="B255" s="107"/>
      <c r="C255" s="359" t="s">
        <v>577</v>
      </c>
      <c r="D255" s="361">
        <v>225000</v>
      </c>
      <c r="E255" s="83"/>
      <c r="F255" s="83"/>
      <c r="G255" s="83"/>
      <c r="H255" s="83"/>
      <c r="I255" s="83"/>
    </row>
    <row r="256" spans="1:9">
      <c r="A256" s="86"/>
      <c r="B256" s="107"/>
      <c r="C256" s="362" t="s">
        <v>578</v>
      </c>
      <c r="D256" s="361">
        <v>70008</v>
      </c>
      <c r="E256" s="83"/>
      <c r="F256" s="83"/>
      <c r="G256" s="83"/>
      <c r="H256" s="83"/>
      <c r="I256" s="83"/>
    </row>
    <row r="257" spans="1:9">
      <c r="A257" s="86"/>
      <c r="B257" s="107"/>
      <c r="C257" s="284"/>
      <c r="D257" s="145"/>
      <c r="E257" s="83"/>
      <c r="F257" s="83"/>
      <c r="G257" s="83"/>
      <c r="H257" s="83"/>
      <c r="I257" s="83"/>
    </row>
    <row r="258" spans="1:9">
      <c r="A258" s="86"/>
      <c r="B258" s="107"/>
      <c r="C258" s="284"/>
      <c r="D258" s="145"/>
      <c r="E258" s="83"/>
      <c r="F258" s="83"/>
      <c r="G258" s="83"/>
      <c r="H258" s="83"/>
      <c r="I258" s="83"/>
    </row>
    <row r="259" spans="1:9" s="83" customFormat="1">
      <c r="A259" s="115"/>
      <c r="B259" s="97"/>
      <c r="C259" s="186" t="s">
        <v>232</v>
      </c>
      <c r="D259" s="103">
        <f>SUM(D260:D262)</f>
        <v>0</v>
      </c>
    </row>
    <row r="260" spans="1:9" s="83" customFormat="1">
      <c r="A260" s="115"/>
      <c r="B260" s="97"/>
      <c r="C260" s="185" t="s">
        <v>233</v>
      </c>
      <c r="D260" s="23"/>
    </row>
    <row r="261" spans="1:9" s="83" customFormat="1">
      <c r="A261" s="115"/>
      <c r="B261" s="97"/>
      <c r="C261" s="185" t="s">
        <v>234</v>
      </c>
      <c r="D261" s="23"/>
    </row>
    <row r="262" spans="1:9" s="83" customFormat="1">
      <c r="A262" s="115"/>
      <c r="B262" s="97"/>
      <c r="C262" s="185"/>
      <c r="D262" s="23"/>
    </row>
    <row r="263" spans="1:9" s="83" customFormat="1">
      <c r="A263" s="115"/>
      <c r="B263" s="97"/>
      <c r="C263" s="186" t="s">
        <v>505</v>
      </c>
      <c r="D263" s="103">
        <f>SUM(D264:D271)</f>
        <v>649100</v>
      </c>
    </row>
    <row r="264" spans="1:9" s="83" customFormat="1">
      <c r="A264" s="115"/>
      <c r="B264" s="97"/>
      <c r="C264" s="345" t="s">
        <v>615</v>
      </c>
      <c r="D264" s="23">
        <v>6600</v>
      </c>
    </row>
    <row r="265" spans="1:9" s="83" customFormat="1">
      <c r="A265" s="115"/>
      <c r="B265" s="97"/>
      <c r="C265" s="345" t="s">
        <v>612</v>
      </c>
      <c r="D265" s="23">
        <v>225000</v>
      </c>
    </row>
    <row r="266" spans="1:9" s="83" customFormat="1">
      <c r="A266" s="115"/>
      <c r="B266" s="97"/>
      <c r="C266" s="345" t="s">
        <v>613</v>
      </c>
      <c r="D266" s="23">
        <v>108000</v>
      </c>
    </row>
    <row r="267" spans="1:9" s="83" customFormat="1">
      <c r="A267" s="115"/>
      <c r="B267" s="97"/>
      <c r="C267" s="345" t="s">
        <v>614</v>
      </c>
      <c r="D267" s="23">
        <v>6500</v>
      </c>
    </row>
    <row r="268" spans="1:9" s="83" customFormat="1">
      <c r="A268" s="115"/>
      <c r="B268" s="97"/>
      <c r="C268" s="345" t="s">
        <v>616</v>
      </c>
      <c r="D268" s="23">
        <v>45000</v>
      </c>
    </row>
    <row r="269" spans="1:9" s="83" customFormat="1">
      <c r="A269" s="115"/>
      <c r="B269" s="97"/>
      <c r="C269" s="345" t="s">
        <v>617</v>
      </c>
      <c r="D269" s="23">
        <v>126000</v>
      </c>
    </row>
    <row r="270" spans="1:9" s="83" customFormat="1">
      <c r="A270" s="115"/>
      <c r="B270" s="97"/>
      <c r="C270" s="345" t="s">
        <v>618</v>
      </c>
      <c r="D270" s="23">
        <v>132000</v>
      </c>
    </row>
    <row r="271" spans="1:9" s="83" customFormat="1">
      <c r="A271" s="115"/>
      <c r="B271" s="97"/>
      <c r="C271" s="345"/>
      <c r="D271" s="145"/>
    </row>
    <row r="272" spans="1:9" s="83" customFormat="1">
      <c r="A272" s="115"/>
      <c r="B272" s="97"/>
      <c r="C272" s="193" t="s">
        <v>535</v>
      </c>
      <c r="D272" s="199">
        <f>SUM(D273:D279)</f>
        <v>1548000</v>
      </c>
    </row>
    <row r="273" spans="1:5" s="83" customFormat="1">
      <c r="A273" s="115"/>
      <c r="B273" s="97"/>
      <c r="C273" s="345" t="s">
        <v>536</v>
      </c>
      <c r="D273" s="145">
        <v>268000</v>
      </c>
    </row>
    <row r="274" spans="1:5" s="83" customFormat="1">
      <c r="A274" s="115"/>
      <c r="B274" s="97"/>
      <c r="C274" s="345" t="s">
        <v>537</v>
      </c>
      <c r="D274" s="145">
        <v>389000</v>
      </c>
    </row>
    <row r="275" spans="1:5" s="83" customFormat="1">
      <c r="A275" s="115"/>
      <c r="B275" s="97"/>
      <c r="C275" s="345" t="s">
        <v>539</v>
      </c>
      <c r="D275" s="145">
        <v>50000</v>
      </c>
    </row>
    <row r="276" spans="1:5" s="83" customFormat="1">
      <c r="A276" s="115"/>
      <c r="B276" s="97"/>
      <c r="C276" s="345" t="s">
        <v>538</v>
      </c>
      <c r="D276" s="145">
        <v>200000</v>
      </c>
    </row>
    <row r="277" spans="1:5" s="83" customFormat="1">
      <c r="A277" s="115"/>
      <c r="B277" s="97"/>
      <c r="C277" s="345" t="s">
        <v>540</v>
      </c>
      <c r="D277" s="145">
        <v>291000</v>
      </c>
    </row>
    <row r="278" spans="1:5" s="83" customFormat="1">
      <c r="A278" s="115"/>
      <c r="B278" s="97"/>
      <c r="C278" s="345" t="s">
        <v>541</v>
      </c>
      <c r="D278" s="145">
        <v>350000</v>
      </c>
      <c r="E278" s="83" t="s">
        <v>609</v>
      </c>
    </row>
    <row r="279" spans="1:5" s="83" customFormat="1">
      <c r="A279" s="115"/>
      <c r="B279" s="97"/>
      <c r="C279" s="183"/>
      <c r="D279" s="23"/>
    </row>
    <row r="280" spans="1:5" s="83" customFormat="1">
      <c r="A280" s="115"/>
      <c r="B280" s="97"/>
      <c r="C280" s="186" t="s">
        <v>597</v>
      </c>
      <c r="D280" s="103">
        <f>SUM(D281:D291)</f>
        <v>2232000</v>
      </c>
    </row>
    <row r="281" spans="1:5">
      <c r="A281" s="116">
        <v>6671428349</v>
      </c>
      <c r="B281" s="187"/>
      <c r="C281" s="35" t="s">
        <v>592</v>
      </c>
      <c r="D281" s="23">
        <v>300000</v>
      </c>
    </row>
    <row r="282" spans="1:5" ht="25.5">
      <c r="A282" s="116"/>
      <c r="B282" s="188"/>
      <c r="C282" s="45" t="s">
        <v>593</v>
      </c>
      <c r="D282" s="282">
        <v>350000</v>
      </c>
    </row>
    <row r="283" spans="1:5" ht="25.5">
      <c r="A283" s="116"/>
      <c r="B283" s="188"/>
      <c r="C283" s="45" t="s">
        <v>594</v>
      </c>
      <c r="D283" s="282">
        <v>22000</v>
      </c>
    </row>
    <row r="284" spans="1:5" ht="25.5">
      <c r="A284" s="116"/>
      <c r="B284" s="188"/>
      <c r="C284" s="47" t="s">
        <v>595</v>
      </c>
      <c r="D284" s="366">
        <v>300000</v>
      </c>
    </row>
    <row r="285" spans="1:5" ht="25.5">
      <c r="A285" s="116"/>
      <c r="B285" s="188"/>
      <c r="C285" s="35" t="s">
        <v>596</v>
      </c>
      <c r="D285" s="366">
        <v>10000</v>
      </c>
    </row>
    <row r="286" spans="1:5">
      <c r="A286" s="116"/>
      <c r="B286" s="188"/>
      <c r="C286" s="17" t="s">
        <v>600</v>
      </c>
      <c r="D286" s="97">
        <v>350000</v>
      </c>
    </row>
    <row r="287" spans="1:5">
      <c r="A287" s="116"/>
      <c r="B287" s="188"/>
      <c r="C287" s="35" t="s">
        <v>601</v>
      </c>
      <c r="D287" s="97">
        <v>400000</v>
      </c>
    </row>
    <row r="288" spans="1:5">
      <c r="A288" s="116"/>
      <c r="B288" s="188"/>
      <c r="C288" s="17" t="s">
        <v>602</v>
      </c>
      <c r="D288" s="391">
        <v>450000</v>
      </c>
    </row>
    <row r="289" spans="1:5" ht="16.5" customHeight="1">
      <c r="A289" s="116"/>
      <c r="B289" s="188"/>
      <c r="C289" s="17" t="s">
        <v>603</v>
      </c>
      <c r="D289" s="271">
        <v>50000</v>
      </c>
    </row>
    <row r="290" spans="1:5">
      <c r="A290" s="116"/>
      <c r="B290" s="188"/>
      <c r="C290" s="64" t="s">
        <v>364</v>
      </c>
      <c r="D290" s="271"/>
    </row>
    <row r="291" spans="1:5">
      <c r="A291" s="107"/>
      <c r="B291" s="189"/>
      <c r="C291" s="190" t="s">
        <v>235</v>
      </c>
      <c r="D291" s="191"/>
    </row>
    <row r="292" spans="1:5" s="83" customFormat="1">
      <c r="A292" s="21"/>
      <c r="B292" s="22"/>
      <c r="C292" s="192" t="s">
        <v>236</v>
      </c>
      <c r="D292" s="103">
        <f>SUM(D293:D300)</f>
        <v>1235000</v>
      </c>
    </row>
    <row r="293" spans="1:5" s="83" customFormat="1">
      <c r="A293" s="109" t="s">
        <v>80</v>
      </c>
      <c r="B293" s="21"/>
      <c r="C293" s="63" t="s">
        <v>352</v>
      </c>
      <c r="D293" s="175">
        <v>150000</v>
      </c>
    </row>
    <row r="294" spans="1:5" s="83" customFormat="1">
      <c r="A294" s="109"/>
      <c r="B294" s="21"/>
      <c r="C294" s="63" t="s">
        <v>353</v>
      </c>
      <c r="D294" s="23">
        <v>300000</v>
      </c>
    </row>
    <row r="295" spans="1:5" s="83" customFormat="1">
      <c r="A295" s="21"/>
      <c r="B295" s="21"/>
      <c r="C295" s="270" t="s">
        <v>420</v>
      </c>
      <c r="D295" s="23">
        <v>165000</v>
      </c>
    </row>
    <row r="296" spans="1:5" s="83" customFormat="1">
      <c r="A296" s="21"/>
      <c r="B296" s="21"/>
      <c r="C296" s="270" t="s">
        <v>419</v>
      </c>
      <c r="D296" s="23">
        <v>160000</v>
      </c>
    </row>
    <row r="297" spans="1:5" s="83" customFormat="1">
      <c r="A297" s="21"/>
      <c r="B297" s="21"/>
      <c r="C297" s="270" t="s">
        <v>412</v>
      </c>
      <c r="D297" s="23">
        <v>380000</v>
      </c>
    </row>
    <row r="298" spans="1:5" s="83" customFormat="1">
      <c r="A298" s="21"/>
      <c r="B298" s="21"/>
      <c r="C298" s="63" t="s">
        <v>237</v>
      </c>
      <c r="D298" s="23">
        <v>36000</v>
      </c>
    </row>
    <row r="299" spans="1:5" s="83" customFormat="1">
      <c r="A299" s="21"/>
      <c r="B299" s="128"/>
      <c r="C299" s="326" t="s">
        <v>413</v>
      </c>
      <c r="D299" s="145">
        <v>44000</v>
      </c>
    </row>
    <row r="300" spans="1:5" s="83" customFormat="1">
      <c r="A300" s="21"/>
      <c r="B300" s="128"/>
      <c r="C300" s="64" t="s">
        <v>351</v>
      </c>
      <c r="D300" s="130"/>
    </row>
    <row r="301" spans="1:5" s="83" customFormat="1">
      <c r="A301" s="21"/>
      <c r="B301" s="128"/>
      <c r="C301" s="265" t="s">
        <v>414</v>
      </c>
      <c r="D301" s="327">
        <v>58000</v>
      </c>
    </row>
    <row r="302" spans="1:5" s="83" customFormat="1">
      <c r="A302" s="21"/>
      <c r="B302" s="128"/>
      <c r="C302" s="265" t="s">
        <v>415</v>
      </c>
      <c r="D302" s="130">
        <v>30000</v>
      </c>
    </row>
    <row r="303" spans="1:5" s="83" customFormat="1">
      <c r="A303" s="21"/>
      <c r="B303" s="128"/>
      <c r="C303" s="265" t="s">
        <v>416</v>
      </c>
      <c r="D303" s="130">
        <v>50000</v>
      </c>
    </row>
    <row r="304" spans="1:5" s="83" customFormat="1">
      <c r="A304" s="21"/>
      <c r="B304" s="128"/>
      <c r="C304" s="265" t="s">
        <v>418</v>
      </c>
      <c r="D304" s="130">
        <f>810000-810000</f>
        <v>0</v>
      </c>
      <c r="E304" s="83" t="s">
        <v>439</v>
      </c>
    </row>
    <row r="305" spans="1:4" s="83" customFormat="1">
      <c r="A305" s="21"/>
      <c r="B305" s="128"/>
      <c r="C305" s="265" t="s">
        <v>417</v>
      </c>
      <c r="D305" s="130">
        <v>170000</v>
      </c>
    </row>
    <row r="306" spans="1:4" s="83" customFormat="1">
      <c r="A306" s="21"/>
      <c r="B306" s="128"/>
      <c r="C306" s="64"/>
      <c r="D306" s="130"/>
    </row>
    <row r="307" spans="1:4" s="83" customFormat="1">
      <c r="A307" s="21"/>
      <c r="B307" s="128"/>
      <c r="C307" s="64"/>
      <c r="D307" s="130"/>
    </row>
    <row r="308" spans="1:4" s="83" customFormat="1">
      <c r="A308" s="21"/>
      <c r="B308" s="128"/>
      <c r="C308" s="64"/>
      <c r="D308" s="130"/>
    </row>
    <row r="309" spans="1:4" s="83" customFormat="1">
      <c r="A309" s="21"/>
      <c r="B309" s="128"/>
      <c r="C309" s="64"/>
      <c r="D309" s="130"/>
    </row>
    <row r="310" spans="1:4" s="83" customFormat="1">
      <c r="A310" s="21"/>
      <c r="B310" s="128"/>
      <c r="C310" s="64"/>
      <c r="D310" s="130"/>
    </row>
    <row r="311" spans="1:4" s="83" customFormat="1">
      <c r="A311" s="21"/>
      <c r="B311" s="128"/>
      <c r="C311" s="64"/>
      <c r="D311" s="130"/>
    </row>
    <row r="312" spans="1:4" s="83" customFormat="1">
      <c r="A312" s="21"/>
      <c r="B312" s="128"/>
      <c r="C312" s="193" t="s">
        <v>327</v>
      </c>
      <c r="D312" s="194">
        <f>SUM(D313:D332)</f>
        <v>3681900</v>
      </c>
    </row>
    <row r="313" spans="1:4" s="83" customFormat="1">
      <c r="A313" s="21"/>
      <c r="B313" s="128"/>
      <c r="C313" s="125" t="s">
        <v>171</v>
      </c>
      <c r="D313" s="97">
        <v>250000</v>
      </c>
    </row>
    <row r="314" spans="1:4" s="83" customFormat="1">
      <c r="A314" s="21"/>
      <c r="B314" s="128"/>
      <c r="C314" s="125" t="s">
        <v>172</v>
      </c>
      <c r="D314" s="97">
        <v>60000</v>
      </c>
    </row>
    <row r="315" spans="1:4" s="83" customFormat="1">
      <c r="A315" s="21"/>
      <c r="B315" s="128"/>
      <c r="C315" s="125" t="s">
        <v>173</v>
      </c>
      <c r="D315" s="97">
        <v>55000</v>
      </c>
    </row>
    <row r="316" spans="1:4" s="83" customFormat="1">
      <c r="A316" s="21"/>
      <c r="B316" s="128"/>
      <c r="C316" s="264" t="s">
        <v>480</v>
      </c>
      <c r="D316" s="131">
        <v>200000</v>
      </c>
    </row>
    <row r="317" spans="1:4" s="83" customFormat="1">
      <c r="A317" s="21"/>
      <c r="B317" s="128"/>
      <c r="C317" s="264" t="s">
        <v>329</v>
      </c>
      <c r="D317" s="131">
        <v>70000</v>
      </c>
    </row>
    <row r="318" spans="1:4" s="83" customFormat="1">
      <c r="A318" s="21"/>
      <c r="B318" s="128"/>
      <c r="C318" s="264" t="s">
        <v>330</v>
      </c>
      <c r="D318" s="131">
        <v>17500</v>
      </c>
    </row>
    <row r="319" spans="1:4" s="83" customFormat="1">
      <c r="A319" s="21"/>
      <c r="B319" s="128"/>
      <c r="C319" s="264" t="s">
        <v>331</v>
      </c>
      <c r="D319" s="131">
        <v>46000</v>
      </c>
    </row>
    <row r="320" spans="1:4" s="83" customFormat="1">
      <c r="A320" s="21"/>
      <c r="B320" s="128"/>
      <c r="C320" s="64" t="s">
        <v>481</v>
      </c>
      <c r="D320" s="266">
        <v>7500</v>
      </c>
    </row>
    <row r="321" spans="1:4" s="83" customFormat="1">
      <c r="A321" s="21"/>
      <c r="B321" s="128"/>
      <c r="C321" s="64" t="s">
        <v>482</v>
      </c>
      <c r="D321" s="131">
        <v>25000</v>
      </c>
    </row>
    <row r="322" spans="1:4" s="83" customFormat="1">
      <c r="A322" s="21"/>
      <c r="B322" s="128"/>
      <c r="C322" s="264" t="s">
        <v>483</v>
      </c>
      <c r="D322" s="131">
        <f>20000+25000</f>
        <v>45000</v>
      </c>
    </row>
    <row r="323" spans="1:4" s="83" customFormat="1">
      <c r="A323" s="21"/>
      <c r="B323" s="128"/>
      <c r="C323" s="236" t="s">
        <v>484</v>
      </c>
      <c r="D323" s="343">
        <v>30000</v>
      </c>
    </row>
    <row r="324" spans="1:4" s="83" customFormat="1">
      <c r="A324" s="21"/>
      <c r="B324" s="128"/>
      <c r="C324" s="236" t="s">
        <v>485</v>
      </c>
      <c r="D324" s="343">
        <v>150000</v>
      </c>
    </row>
    <row r="325" spans="1:4" s="83" customFormat="1">
      <c r="A325" s="21"/>
      <c r="B325" s="128"/>
      <c r="C325" s="236" t="s">
        <v>486</v>
      </c>
      <c r="D325" s="259">
        <v>7000</v>
      </c>
    </row>
    <row r="326" spans="1:4" s="83" customFormat="1">
      <c r="A326" s="21"/>
      <c r="B326" s="128"/>
      <c r="C326" s="236" t="s">
        <v>487</v>
      </c>
      <c r="D326" s="259">
        <v>8000</v>
      </c>
    </row>
    <row r="327" spans="1:4" s="83" customFormat="1">
      <c r="A327" s="21"/>
      <c r="B327" s="128"/>
      <c r="C327" s="236" t="s">
        <v>488</v>
      </c>
      <c r="D327" s="259">
        <v>38400</v>
      </c>
    </row>
    <row r="328" spans="1:4" s="83" customFormat="1">
      <c r="A328" s="21"/>
      <c r="B328" s="128"/>
      <c r="C328" s="236" t="s">
        <v>332</v>
      </c>
      <c r="D328" s="259">
        <v>36000</v>
      </c>
    </row>
    <row r="329" spans="1:4" s="83" customFormat="1">
      <c r="A329" s="21"/>
      <c r="B329" s="128"/>
      <c r="C329" s="236" t="s">
        <v>491</v>
      </c>
      <c r="D329" s="259">
        <v>60000</v>
      </c>
    </row>
    <row r="330" spans="1:4" s="83" customFormat="1">
      <c r="A330" s="21"/>
      <c r="B330" s="128"/>
      <c r="C330" s="64" t="s">
        <v>318</v>
      </c>
      <c r="D330" s="130">
        <v>100000</v>
      </c>
    </row>
    <row r="331" spans="1:4" s="83" customFormat="1">
      <c r="A331" s="21"/>
      <c r="B331" s="128"/>
      <c r="C331" s="64" t="s">
        <v>492</v>
      </c>
      <c r="D331" s="130">
        <v>300000</v>
      </c>
    </row>
    <row r="332" spans="1:4" s="83" customFormat="1">
      <c r="A332" s="21"/>
      <c r="B332" s="128"/>
      <c r="C332" s="193" t="s">
        <v>238</v>
      </c>
      <c r="D332" s="194">
        <f>SUM(D333:D341)</f>
        <v>2176500</v>
      </c>
    </row>
    <row r="333" spans="1:4" s="83" customFormat="1">
      <c r="A333" s="21"/>
      <c r="B333" s="128"/>
      <c r="C333" s="64" t="s">
        <v>239</v>
      </c>
      <c r="D333" s="239">
        <v>240000</v>
      </c>
    </row>
    <row r="334" spans="1:4" s="83" customFormat="1">
      <c r="A334" s="21"/>
      <c r="B334" s="128"/>
      <c r="C334" s="64" t="s">
        <v>489</v>
      </c>
      <c r="D334" s="239">
        <v>600000</v>
      </c>
    </row>
    <row r="335" spans="1:4" s="83" customFormat="1">
      <c r="A335" s="21"/>
      <c r="B335" s="128"/>
      <c r="C335" s="131" t="s">
        <v>311</v>
      </c>
      <c r="D335" s="239">
        <v>840000</v>
      </c>
    </row>
    <row r="336" spans="1:4" s="83" customFormat="1">
      <c r="A336" s="21"/>
      <c r="B336" s="128"/>
      <c r="C336" s="237" t="s">
        <v>312</v>
      </c>
      <c r="D336" s="145">
        <v>80000</v>
      </c>
    </row>
    <row r="337" spans="1:4" s="83" customFormat="1">
      <c r="A337" s="21"/>
      <c r="B337" s="21"/>
      <c r="C337" s="237" t="s">
        <v>313</v>
      </c>
      <c r="D337" s="23">
        <v>16000</v>
      </c>
    </row>
    <row r="338" spans="1:4" s="83" customFormat="1">
      <c r="A338" s="21"/>
      <c r="B338" s="21"/>
      <c r="C338" s="237" t="s">
        <v>314</v>
      </c>
      <c r="D338" s="23">
        <v>12000</v>
      </c>
    </row>
    <row r="339" spans="1:4" s="83" customFormat="1">
      <c r="A339" s="21"/>
      <c r="B339" s="128"/>
      <c r="C339" s="237" t="s">
        <v>490</v>
      </c>
      <c r="D339" s="145">
        <v>75000</v>
      </c>
    </row>
    <row r="340" spans="1:4" s="83" customFormat="1">
      <c r="A340" s="21"/>
      <c r="B340" s="128"/>
      <c r="C340" s="237" t="s">
        <v>315</v>
      </c>
      <c r="D340" s="145">
        <f>82500+187000</f>
        <v>269500</v>
      </c>
    </row>
    <row r="341" spans="1:4" s="83" customFormat="1">
      <c r="A341" s="21"/>
      <c r="B341" s="21"/>
      <c r="C341" s="238" t="s">
        <v>316</v>
      </c>
      <c r="D341" s="23">
        <v>44000</v>
      </c>
    </row>
    <row r="342" spans="1:4" s="83" customFormat="1">
      <c r="A342" s="21"/>
      <c r="B342" s="128"/>
      <c r="C342" s="237" t="s">
        <v>425</v>
      </c>
      <c r="D342" s="344">
        <v>605000</v>
      </c>
    </row>
    <row r="343" spans="1:4" s="83" customFormat="1">
      <c r="A343" s="21"/>
      <c r="B343" s="21"/>
      <c r="C343" s="238"/>
      <c r="D343" s="23"/>
    </row>
    <row r="344" spans="1:4" s="83" customFormat="1">
      <c r="A344" s="23"/>
      <c r="B344" s="23"/>
      <c r="C344" s="110" t="s">
        <v>93</v>
      </c>
      <c r="D344" s="111">
        <f>SUM(D345:D348)</f>
        <v>950000</v>
      </c>
    </row>
    <row r="345" spans="1:4">
      <c r="A345" s="23" t="s">
        <v>94</v>
      </c>
      <c r="B345" s="23"/>
      <c r="C345" s="21" t="s">
        <v>240</v>
      </c>
      <c r="D345" s="23">
        <v>480000</v>
      </c>
    </row>
    <row r="346" spans="1:4">
      <c r="A346" s="23" t="s">
        <v>94</v>
      </c>
      <c r="B346" s="23"/>
      <c r="C346" s="21" t="s">
        <v>543</v>
      </c>
      <c r="D346" s="23">
        <f>50000+180000+180000</f>
        <v>410000</v>
      </c>
    </row>
    <row r="347" spans="1:4">
      <c r="A347" s="23"/>
      <c r="B347" s="23"/>
      <c r="C347" s="21" t="s">
        <v>544</v>
      </c>
      <c r="D347" s="23">
        <v>60000</v>
      </c>
    </row>
    <row r="348" spans="1:4">
      <c r="A348" s="23"/>
      <c r="B348" s="23"/>
      <c r="C348" s="114"/>
      <c r="D348" s="23"/>
    </row>
    <row r="349" spans="1:4">
      <c r="A349" s="23"/>
      <c r="B349" s="23"/>
      <c r="C349" s="110" t="s">
        <v>241</v>
      </c>
      <c r="D349" s="103">
        <v>3322331</v>
      </c>
    </row>
    <row r="350" spans="1:4">
      <c r="A350" s="23"/>
      <c r="B350" s="23"/>
      <c r="C350" s="142"/>
      <c r="D350" s="62"/>
    </row>
    <row r="351" spans="1:4">
      <c r="A351" s="23"/>
      <c r="B351" s="23"/>
      <c r="C351" s="114"/>
      <c r="D351" s="23"/>
    </row>
    <row r="352" spans="1:4" s="83" customFormat="1">
      <c r="A352" s="23"/>
      <c r="B352" s="23"/>
      <c r="C352" s="110" t="s">
        <v>100</v>
      </c>
      <c r="D352" s="103">
        <f>SUM(D353:D360)</f>
        <v>13083158</v>
      </c>
    </row>
    <row r="353" spans="1:4" s="83" customFormat="1" ht="25.5">
      <c r="A353" s="23"/>
      <c r="B353" s="23"/>
      <c r="C353" s="136" t="s">
        <v>242</v>
      </c>
      <c r="D353" s="23">
        <v>11628158</v>
      </c>
    </row>
    <row r="354" spans="1:4" s="83" customFormat="1">
      <c r="A354" s="23"/>
      <c r="B354" s="23"/>
      <c r="C354" s="355" t="s">
        <v>529</v>
      </c>
      <c r="D354" s="23">
        <v>300000</v>
      </c>
    </row>
    <row r="355" spans="1:4" s="83" customFormat="1">
      <c r="A355" s="23"/>
      <c r="B355" s="23"/>
      <c r="C355" s="195" t="s">
        <v>447</v>
      </c>
      <c r="D355" s="23">
        <v>255000</v>
      </c>
    </row>
    <row r="356" spans="1:4" s="83" customFormat="1">
      <c r="A356" s="23"/>
      <c r="B356" s="23"/>
      <c r="C356" s="195" t="s">
        <v>243</v>
      </c>
      <c r="D356" s="23">
        <v>500000</v>
      </c>
    </row>
    <row r="357" spans="1:4" s="83" customFormat="1">
      <c r="A357" s="23"/>
      <c r="B357" s="23"/>
      <c r="C357" s="195" t="s">
        <v>366</v>
      </c>
      <c r="D357" s="23">
        <v>300000</v>
      </c>
    </row>
    <row r="358" spans="1:4" s="83" customFormat="1">
      <c r="A358" s="23"/>
      <c r="B358" s="23"/>
      <c r="C358" s="195" t="s">
        <v>367</v>
      </c>
      <c r="D358" s="23">
        <v>100000</v>
      </c>
    </row>
    <row r="359" spans="1:4" s="83" customFormat="1">
      <c r="A359" s="23"/>
      <c r="B359" s="23"/>
      <c r="C359" s="178"/>
      <c r="D359" s="23"/>
    </row>
    <row r="360" spans="1:4">
      <c r="A360" s="23"/>
      <c r="B360" s="23"/>
      <c r="C360" s="114"/>
      <c r="D360" s="23"/>
    </row>
    <row r="361" spans="1:4">
      <c r="A361" s="23"/>
      <c r="B361" s="23"/>
      <c r="C361" s="196" t="s">
        <v>244</v>
      </c>
      <c r="D361" s="103">
        <v>12337950</v>
      </c>
    </row>
    <row r="362" spans="1:4">
      <c r="A362" s="23"/>
      <c r="B362" s="23"/>
      <c r="C362" s="114"/>
      <c r="D362" s="23"/>
    </row>
    <row r="363" spans="1:4">
      <c r="A363" s="23"/>
      <c r="B363" s="23"/>
      <c r="C363" s="114"/>
      <c r="D363" s="23"/>
    </row>
    <row r="364" spans="1:4" s="83" customFormat="1">
      <c r="A364" s="23"/>
      <c r="B364" s="23"/>
      <c r="C364" s="110" t="s">
        <v>96</v>
      </c>
      <c r="D364" s="110">
        <f>SUM(D365:D370)</f>
        <v>2837000</v>
      </c>
    </row>
    <row r="365" spans="1:4" s="83" customFormat="1" ht="25.5">
      <c r="A365" s="23" t="s">
        <v>97</v>
      </c>
      <c r="B365" s="23"/>
      <c r="C365" s="95" t="s">
        <v>245</v>
      </c>
      <c r="D365" s="97">
        <v>140000</v>
      </c>
    </row>
    <row r="366" spans="1:4" s="83" customFormat="1">
      <c r="A366" s="23"/>
      <c r="B366" s="148"/>
      <c r="C366" s="97" t="s">
        <v>523</v>
      </c>
      <c r="D366" s="113">
        <f>400000+140000</f>
        <v>540000</v>
      </c>
    </row>
    <row r="367" spans="1:4" s="83" customFormat="1">
      <c r="A367" s="23"/>
      <c r="B367" s="23"/>
      <c r="C367" s="115" t="s">
        <v>246</v>
      </c>
      <c r="D367" s="113">
        <v>1000000</v>
      </c>
    </row>
    <row r="368" spans="1:4" s="83" customFormat="1">
      <c r="A368" s="23"/>
      <c r="B368" s="148"/>
      <c r="C368" s="236" t="s">
        <v>532</v>
      </c>
      <c r="D368" s="97">
        <f>527000+60000</f>
        <v>587000</v>
      </c>
    </row>
    <row r="369" spans="1:4" s="83" customFormat="1">
      <c r="A369" s="23"/>
      <c r="B369" s="148"/>
      <c r="C369" s="236" t="s">
        <v>582</v>
      </c>
      <c r="D369" s="115">
        <v>500000</v>
      </c>
    </row>
    <row r="370" spans="1:4" s="83" customFormat="1">
      <c r="A370" s="23"/>
      <c r="B370" s="23"/>
      <c r="C370" s="100" t="s">
        <v>365</v>
      </c>
      <c r="D370" s="23">
        <v>70000</v>
      </c>
    </row>
    <row r="371" spans="1:4" s="83" customFormat="1">
      <c r="A371" s="23"/>
      <c r="B371" s="23"/>
      <c r="C371" s="105" t="s">
        <v>394</v>
      </c>
      <c r="D371" s="103">
        <f>SUM(D372:D379)</f>
        <v>10140000</v>
      </c>
    </row>
    <row r="372" spans="1:4" s="83" customFormat="1">
      <c r="A372" s="23"/>
      <c r="B372" s="23"/>
      <c r="C372" s="293" t="s">
        <v>550</v>
      </c>
      <c r="D372" s="62">
        <v>1000000</v>
      </c>
    </row>
    <row r="373" spans="1:4" s="83" customFormat="1">
      <c r="A373" s="115"/>
      <c r="B373" s="97"/>
      <c r="C373" s="293" t="s">
        <v>547</v>
      </c>
      <c r="D373" s="62">
        <v>1000000</v>
      </c>
    </row>
    <row r="374" spans="1:4" s="83" customFormat="1" ht="25.5">
      <c r="A374" s="115"/>
      <c r="B374" s="97"/>
      <c r="C374" s="293" t="s">
        <v>551</v>
      </c>
      <c r="D374" s="62"/>
    </row>
    <row r="375" spans="1:4" s="83" customFormat="1">
      <c r="A375" s="115"/>
      <c r="B375" s="97"/>
      <c r="C375" s="293" t="s">
        <v>548</v>
      </c>
      <c r="D375" s="62">
        <v>1000000</v>
      </c>
    </row>
    <row r="376" spans="1:4" s="83" customFormat="1" ht="25.5">
      <c r="A376" s="115"/>
      <c r="B376" s="97"/>
      <c r="C376" s="293" t="s">
        <v>549</v>
      </c>
      <c r="D376" s="62">
        <f>1000000</f>
        <v>1000000</v>
      </c>
    </row>
    <row r="377" spans="1:4" s="83" customFormat="1">
      <c r="A377" s="115"/>
      <c r="B377" s="97"/>
      <c r="C377" s="293" t="s">
        <v>552</v>
      </c>
      <c r="D377" s="62">
        <v>6000000</v>
      </c>
    </row>
    <row r="378" spans="1:4" s="83" customFormat="1">
      <c r="A378" s="115"/>
      <c r="B378" s="97"/>
      <c r="C378" s="293"/>
      <c r="D378" s="62"/>
    </row>
    <row r="379" spans="1:4" s="83" customFormat="1">
      <c r="A379" s="115"/>
      <c r="B379" s="97"/>
      <c r="C379" s="293" t="s">
        <v>393</v>
      </c>
      <c r="D379" s="62">
        <v>140000</v>
      </c>
    </row>
    <row r="380" spans="1:4" s="83" customFormat="1">
      <c r="A380" s="115"/>
      <c r="B380" s="97"/>
      <c r="C380" s="294"/>
      <c r="D380" s="295"/>
    </row>
    <row r="381" spans="1:4" s="83" customFormat="1">
      <c r="A381" s="23"/>
      <c r="B381" s="100"/>
      <c r="C381" s="356" t="s">
        <v>545</v>
      </c>
      <c r="D381" s="100">
        <f>80000+80000</f>
        <v>160000</v>
      </c>
    </row>
    <row r="382" spans="1:4" s="83" customFormat="1">
      <c r="A382" s="23"/>
      <c r="B382" s="148"/>
      <c r="C382" s="161"/>
      <c r="D382" s="199"/>
    </row>
    <row r="383" spans="1:4" s="83" customFormat="1">
      <c r="A383" s="23"/>
      <c r="B383" s="23"/>
      <c r="C383" s="132" t="s">
        <v>247</v>
      </c>
      <c r="D383" s="180">
        <f>SUM(D384:D392)</f>
        <v>6820000</v>
      </c>
    </row>
    <row r="384" spans="1:4" s="83" customFormat="1">
      <c r="A384" s="23"/>
      <c r="B384" s="23"/>
      <c r="C384" s="63" t="s">
        <v>248</v>
      </c>
      <c r="D384" s="23">
        <v>2000000</v>
      </c>
    </row>
    <row r="385" spans="1:4" s="83" customFormat="1">
      <c r="A385" s="23"/>
      <c r="B385" s="23"/>
      <c r="C385" s="63" t="s">
        <v>249</v>
      </c>
      <c r="D385" s="23">
        <v>400000</v>
      </c>
    </row>
    <row r="386" spans="1:4" s="83" customFormat="1">
      <c r="A386" s="23"/>
      <c r="B386" s="23"/>
      <c r="C386" s="63" t="s">
        <v>531</v>
      </c>
      <c r="D386" s="23">
        <v>1500000</v>
      </c>
    </row>
    <row r="387" spans="1:4" s="83" customFormat="1">
      <c r="A387" s="23"/>
      <c r="B387" s="23"/>
      <c r="C387" s="63" t="s">
        <v>250</v>
      </c>
      <c r="D387" s="23">
        <v>1000000</v>
      </c>
    </row>
    <row r="388" spans="1:4" s="83" customFormat="1">
      <c r="A388" s="23"/>
      <c r="B388" s="23"/>
      <c r="C388" s="158" t="s">
        <v>251</v>
      </c>
      <c r="D388" s="95">
        <v>500000</v>
      </c>
    </row>
    <row r="389" spans="1:4" s="83" customFormat="1">
      <c r="A389" s="23"/>
      <c r="B389" s="148"/>
      <c r="C389" s="63" t="s">
        <v>339</v>
      </c>
      <c r="D389" s="23">
        <v>1300000</v>
      </c>
    </row>
    <row r="390" spans="1:4" s="83" customFormat="1">
      <c r="A390" s="23"/>
      <c r="B390" s="148"/>
      <c r="C390" s="63" t="s">
        <v>530</v>
      </c>
      <c r="D390" s="23">
        <v>100000</v>
      </c>
    </row>
    <row r="391" spans="1:4" s="83" customFormat="1">
      <c r="A391" s="23"/>
      <c r="B391" s="148"/>
      <c r="C391" s="63" t="s">
        <v>340</v>
      </c>
      <c r="D391" s="23">
        <v>20000</v>
      </c>
    </row>
    <row r="392" spans="1:4" s="83" customFormat="1">
      <c r="A392" s="23"/>
      <c r="B392" s="23"/>
      <c r="C392" s="64" t="s">
        <v>338</v>
      </c>
      <c r="D392" s="97"/>
    </row>
    <row r="393" spans="1:4" s="83" customFormat="1">
      <c r="A393" s="23"/>
      <c r="B393" s="23"/>
      <c r="C393" s="105" t="s">
        <v>252</v>
      </c>
      <c r="D393" s="180">
        <f>SUM(D394:D396)</f>
        <v>0</v>
      </c>
    </row>
    <row r="394" spans="1:4" s="83" customFormat="1">
      <c r="A394" s="23"/>
      <c r="B394" s="23"/>
      <c r="C394" s="101"/>
      <c r="D394" s="94"/>
    </row>
    <row r="395" spans="1:4" s="83" customFormat="1">
      <c r="A395" s="23"/>
      <c r="B395" s="23"/>
      <c r="C395" s="99" t="s">
        <v>404</v>
      </c>
      <c r="D395" s="131"/>
    </row>
    <row r="396" spans="1:4" s="83" customFormat="1">
      <c r="A396" s="23"/>
      <c r="B396" s="23"/>
      <c r="C396" s="101"/>
      <c r="D396" s="94"/>
    </row>
    <row r="397" spans="1:4" s="83" customFormat="1">
      <c r="A397" s="23"/>
      <c r="B397" s="23"/>
      <c r="C397" s="105" t="s">
        <v>253</v>
      </c>
      <c r="D397" s="198">
        <f>SUM(D398:D402)</f>
        <v>3350700</v>
      </c>
    </row>
    <row r="398" spans="1:4" s="83" customFormat="1">
      <c r="A398" s="23"/>
      <c r="B398" s="23"/>
      <c r="C398" s="200" t="s">
        <v>422</v>
      </c>
      <c r="D398" s="271">
        <v>421200</v>
      </c>
    </row>
    <row r="399" spans="1:4" s="83" customFormat="1">
      <c r="A399" s="23"/>
      <c r="B399" s="23"/>
      <c r="C399" s="200" t="s">
        <v>423</v>
      </c>
      <c r="D399" s="271">
        <v>636000</v>
      </c>
    </row>
    <row r="400" spans="1:4" s="83" customFormat="1" ht="25.5">
      <c r="A400" s="23"/>
      <c r="B400" s="23"/>
      <c r="C400" s="200" t="s">
        <v>424</v>
      </c>
      <c r="D400" s="271">
        <v>180000</v>
      </c>
    </row>
    <row r="401" spans="1:4" s="83" customFormat="1">
      <c r="A401" s="23"/>
      <c r="B401" s="23"/>
      <c r="C401" s="200" t="s">
        <v>170</v>
      </c>
      <c r="D401" s="271">
        <v>1963500</v>
      </c>
    </row>
    <row r="402" spans="1:4" s="83" customFormat="1">
      <c r="A402" s="23"/>
      <c r="B402" s="23"/>
      <c r="C402" s="99" t="s">
        <v>525</v>
      </c>
      <c r="D402" s="100">
        <v>150000</v>
      </c>
    </row>
    <row r="403" spans="1:4" s="83" customFormat="1">
      <c r="A403" s="23"/>
      <c r="B403" s="23"/>
      <c r="C403" s="201" t="s">
        <v>254</v>
      </c>
      <c r="D403" s="103">
        <v>144000</v>
      </c>
    </row>
    <row r="404" spans="1:4" s="83" customFormat="1">
      <c r="A404" s="23"/>
      <c r="B404" s="23"/>
      <c r="C404" s="202"/>
      <c r="D404" s="103"/>
    </row>
    <row r="405" spans="1:4" s="83" customFormat="1">
      <c r="A405" s="23"/>
      <c r="B405" s="148"/>
      <c r="C405" s="203" t="s">
        <v>255</v>
      </c>
      <c r="D405" s="199"/>
    </row>
    <row r="406" spans="1:4" s="83" customFormat="1">
      <c r="A406" s="23"/>
      <c r="B406" s="23"/>
      <c r="C406" s="204"/>
      <c r="D406" s="23"/>
    </row>
    <row r="407" spans="1:4" s="83" customFormat="1">
      <c r="A407" s="23"/>
      <c r="B407" s="23"/>
      <c r="C407" s="204"/>
      <c r="D407" s="23"/>
    </row>
    <row r="408" spans="1:4">
      <c r="A408" s="86"/>
      <c r="B408" s="86"/>
      <c r="C408" s="110" t="s">
        <v>256</v>
      </c>
      <c r="D408" s="111">
        <f>SUM(D409:D413)</f>
        <v>1780000</v>
      </c>
    </row>
    <row r="409" spans="1:4">
      <c r="A409" s="23" t="s">
        <v>257</v>
      </c>
      <c r="B409" s="23"/>
      <c r="C409" s="23" t="s">
        <v>258</v>
      </c>
      <c r="D409" s="23">
        <v>800000</v>
      </c>
    </row>
    <row r="410" spans="1:4">
      <c r="A410" s="23" t="s">
        <v>259</v>
      </c>
      <c r="B410" s="23"/>
      <c r="C410" s="23" t="s">
        <v>260</v>
      </c>
      <c r="D410" s="23"/>
    </row>
    <row r="411" spans="1:4" ht="25.5">
      <c r="A411" s="21" t="s">
        <v>146</v>
      </c>
      <c r="B411" s="21"/>
      <c r="C411" s="99" t="s">
        <v>261</v>
      </c>
      <c r="D411" s="23">
        <v>900000</v>
      </c>
    </row>
    <row r="412" spans="1:4">
      <c r="A412" s="21"/>
      <c r="B412" s="21"/>
      <c r="C412" s="103" t="s">
        <v>170</v>
      </c>
      <c r="D412" s="23"/>
    </row>
    <row r="413" spans="1:4">
      <c r="A413" s="23" t="s">
        <v>262</v>
      </c>
      <c r="B413" s="23"/>
      <c r="C413" s="99" t="s">
        <v>524</v>
      </c>
      <c r="D413" s="23">
        <v>80000</v>
      </c>
    </row>
    <row r="414" spans="1:4" s="83" customFormat="1">
      <c r="A414" s="23"/>
      <c r="B414" s="23"/>
      <c r="C414" s="110" t="s">
        <v>263</v>
      </c>
      <c r="D414" s="111">
        <f>SUM(D415:D422)</f>
        <v>500000</v>
      </c>
    </row>
    <row r="415" spans="1:4">
      <c r="A415" s="93" t="s">
        <v>264</v>
      </c>
      <c r="B415" s="93"/>
      <c r="C415" s="23" t="s">
        <v>265</v>
      </c>
      <c r="D415" s="23"/>
    </row>
    <row r="416" spans="1:4">
      <c r="A416" s="93" t="s">
        <v>266</v>
      </c>
      <c r="B416" s="93"/>
      <c r="C416" s="23" t="s">
        <v>267</v>
      </c>
      <c r="D416" s="23"/>
    </row>
    <row r="417" spans="1:4">
      <c r="A417" s="93" t="s">
        <v>266</v>
      </c>
      <c r="B417" s="93"/>
      <c r="C417" s="23" t="s">
        <v>268</v>
      </c>
      <c r="D417" s="23">
        <v>200000</v>
      </c>
    </row>
    <row r="418" spans="1:4">
      <c r="A418" s="93"/>
      <c r="B418" s="93"/>
      <c r="C418" s="99"/>
      <c r="D418" s="23"/>
    </row>
    <row r="419" spans="1:4">
      <c r="A419" s="93" t="s">
        <v>266</v>
      </c>
      <c r="B419" s="93"/>
      <c r="C419" s="23" t="s">
        <v>269</v>
      </c>
      <c r="D419" s="23"/>
    </row>
    <row r="420" spans="1:4">
      <c r="A420" s="93" t="s">
        <v>266</v>
      </c>
      <c r="B420" s="93"/>
      <c r="C420" s="23" t="s">
        <v>270</v>
      </c>
      <c r="D420" s="23">
        <v>250000</v>
      </c>
    </row>
    <row r="421" spans="1:4">
      <c r="A421" s="93"/>
      <c r="B421" s="93"/>
      <c r="C421" s="23" t="s">
        <v>271</v>
      </c>
      <c r="D421" s="23"/>
    </row>
    <row r="422" spans="1:4">
      <c r="A422" s="93"/>
      <c r="B422" s="93"/>
      <c r="C422" s="23" t="s">
        <v>272</v>
      </c>
      <c r="D422" s="23">
        <v>50000</v>
      </c>
    </row>
    <row r="423" spans="1:4" s="83" customFormat="1">
      <c r="A423" s="23"/>
      <c r="B423" s="23"/>
      <c r="C423" s="110" t="s">
        <v>273</v>
      </c>
      <c r="D423" s="111">
        <f>SUM(D424:D444)</f>
        <v>4677200</v>
      </c>
    </row>
    <row r="424" spans="1:4">
      <c r="A424" s="86"/>
      <c r="B424" s="86"/>
      <c r="C424" s="23" t="s">
        <v>274</v>
      </c>
      <c r="D424" s="23"/>
    </row>
    <row r="425" spans="1:4">
      <c r="A425" s="86"/>
      <c r="B425" s="86"/>
      <c r="C425" s="99"/>
      <c r="D425" s="23"/>
    </row>
    <row r="426" spans="1:4" ht="25.5">
      <c r="A426" s="86"/>
      <c r="B426" s="86"/>
      <c r="C426" s="23" t="s">
        <v>275</v>
      </c>
      <c r="D426" s="23">
        <v>218000</v>
      </c>
    </row>
    <row r="427" spans="1:4">
      <c r="A427" s="86"/>
      <c r="B427" s="86"/>
      <c r="C427" s="23" t="s">
        <v>368</v>
      </c>
      <c r="D427" s="23">
        <v>109000</v>
      </c>
    </row>
    <row r="428" spans="1:4">
      <c r="A428" s="86"/>
      <c r="B428" s="86"/>
      <c r="C428" s="23" t="s">
        <v>276</v>
      </c>
      <c r="D428" s="23">
        <v>55000</v>
      </c>
    </row>
    <row r="429" spans="1:4">
      <c r="A429" s="86"/>
      <c r="B429" s="86"/>
      <c r="C429" s="23" t="s">
        <v>277</v>
      </c>
      <c r="D429" s="23">
        <v>1090800</v>
      </c>
    </row>
    <row r="430" spans="1:4">
      <c r="A430" s="86"/>
      <c r="B430" s="86"/>
      <c r="C430" s="23" t="s">
        <v>278</v>
      </c>
      <c r="D430" s="23">
        <v>322000</v>
      </c>
    </row>
    <row r="431" spans="1:4">
      <c r="A431" s="86"/>
      <c r="B431" s="86"/>
      <c r="C431" s="23" t="s">
        <v>372</v>
      </c>
      <c r="D431" s="23"/>
    </row>
    <row r="432" spans="1:4">
      <c r="A432" s="86"/>
      <c r="B432" s="86"/>
      <c r="C432" s="23" t="s">
        <v>590</v>
      </c>
      <c r="D432" s="23">
        <v>200000</v>
      </c>
    </row>
    <row r="433" spans="1:4">
      <c r="A433" s="86"/>
      <c r="B433" s="86"/>
      <c r="C433" s="23" t="s">
        <v>373</v>
      </c>
      <c r="D433" s="23">
        <v>300000</v>
      </c>
    </row>
    <row r="434" spans="1:4">
      <c r="A434" s="86"/>
      <c r="B434" s="86"/>
      <c r="C434" s="23" t="s">
        <v>374</v>
      </c>
      <c r="D434" s="23">
        <v>250000</v>
      </c>
    </row>
    <row r="435" spans="1:4">
      <c r="A435" s="86"/>
      <c r="B435" s="86"/>
      <c r="C435" s="23" t="s">
        <v>375</v>
      </c>
      <c r="D435" s="23">
        <v>60000</v>
      </c>
    </row>
    <row r="436" spans="1:4">
      <c r="A436" s="86"/>
      <c r="B436" s="86"/>
      <c r="C436" s="23" t="s">
        <v>369</v>
      </c>
      <c r="D436" s="23">
        <v>175000</v>
      </c>
    </row>
    <row r="437" spans="1:4">
      <c r="A437" s="86"/>
      <c r="B437" s="86"/>
      <c r="C437" s="23" t="s">
        <v>370</v>
      </c>
      <c r="D437" s="23">
        <v>40800</v>
      </c>
    </row>
    <row r="438" spans="1:4">
      <c r="A438" s="86"/>
      <c r="B438" s="86"/>
      <c r="C438" s="23" t="s">
        <v>371</v>
      </c>
      <c r="D438" s="23">
        <v>30000</v>
      </c>
    </row>
    <row r="439" spans="1:4" ht="25.5">
      <c r="A439" s="86"/>
      <c r="B439" s="86"/>
      <c r="C439" s="23" t="s">
        <v>279</v>
      </c>
      <c r="D439" s="23">
        <v>765000</v>
      </c>
    </row>
    <row r="440" spans="1:4">
      <c r="A440" s="86"/>
      <c r="B440" s="86"/>
      <c r="C440" s="23" t="s">
        <v>280</v>
      </c>
      <c r="D440" s="23">
        <v>765000</v>
      </c>
    </row>
    <row r="441" spans="1:4" ht="25.5">
      <c r="A441" s="23"/>
      <c r="B441" s="23"/>
      <c r="C441" s="23" t="s">
        <v>281</v>
      </c>
      <c r="D441" s="23">
        <v>86200</v>
      </c>
    </row>
    <row r="442" spans="1:4" ht="25.5">
      <c r="A442" s="23"/>
      <c r="B442" s="23"/>
      <c r="C442" s="23" t="s">
        <v>282</v>
      </c>
      <c r="D442" s="23">
        <v>162400</v>
      </c>
    </row>
    <row r="443" spans="1:4">
      <c r="A443" s="23"/>
      <c r="B443" s="23"/>
      <c r="C443" s="23" t="s">
        <v>283</v>
      </c>
      <c r="D443" s="23"/>
    </row>
    <row r="444" spans="1:4" s="83" customFormat="1">
      <c r="A444" s="23"/>
      <c r="B444" s="23"/>
      <c r="C444" s="23" t="s">
        <v>284</v>
      </c>
      <c r="D444" s="23">
        <v>48000</v>
      </c>
    </row>
    <row r="445" spans="1:4">
      <c r="A445" s="86"/>
      <c r="B445" s="86"/>
      <c r="C445" s="105" t="s">
        <v>285</v>
      </c>
      <c r="D445" s="105">
        <f>SUM(D446:D477)-D446-D449-D453-D459-D463-D468-D474</f>
        <v>3255000</v>
      </c>
    </row>
    <row r="446" spans="1:4" ht="15.75">
      <c r="A446" s="86"/>
      <c r="B446" s="86"/>
      <c r="C446" s="339" t="s">
        <v>448</v>
      </c>
      <c r="D446" s="103">
        <f>D448</f>
        <v>300000</v>
      </c>
    </row>
    <row r="447" spans="1:4" ht="25.5">
      <c r="A447" s="86"/>
      <c r="B447" s="205"/>
      <c r="C447" s="340" t="s">
        <v>449</v>
      </c>
      <c r="D447" s="23">
        <f>1440000-1440000</f>
        <v>0</v>
      </c>
    </row>
    <row r="448" spans="1:4">
      <c r="A448" s="86"/>
      <c r="B448" s="92"/>
      <c r="C448" s="340" t="s">
        <v>450</v>
      </c>
      <c r="D448" s="145">
        <v>300000</v>
      </c>
    </row>
    <row r="449" spans="1:4">
      <c r="A449" s="86"/>
      <c r="B449" s="86"/>
      <c r="C449" s="341" t="s">
        <v>451</v>
      </c>
      <c r="D449" s="103">
        <f>SUM(D450:D452)</f>
        <v>165000</v>
      </c>
    </row>
    <row r="450" spans="1:4" ht="38.25">
      <c r="A450" s="86"/>
      <c r="B450" s="86"/>
      <c r="C450" s="340" t="s">
        <v>452</v>
      </c>
      <c r="D450" s="23">
        <v>50000</v>
      </c>
    </row>
    <row r="451" spans="1:4" ht="25.5">
      <c r="A451" s="86"/>
      <c r="B451" s="86"/>
      <c r="C451" s="340" t="s">
        <v>453</v>
      </c>
      <c r="D451" s="23">
        <v>80000</v>
      </c>
    </row>
    <row r="452" spans="1:4" ht="25.5">
      <c r="A452" s="86"/>
      <c r="B452" s="86"/>
      <c r="C452" s="340" t="s">
        <v>454</v>
      </c>
      <c r="D452" s="23">
        <v>35000</v>
      </c>
    </row>
    <row r="453" spans="1:4">
      <c r="A453" s="86"/>
      <c r="B453" s="86"/>
      <c r="C453" s="341" t="s">
        <v>455</v>
      </c>
      <c r="D453" s="103">
        <f>SUM(D454:D458)</f>
        <v>1295000</v>
      </c>
    </row>
    <row r="454" spans="1:4" ht="25.5">
      <c r="A454" s="86"/>
      <c r="B454" s="86"/>
      <c r="C454" s="340" t="s">
        <v>456</v>
      </c>
      <c r="D454" s="23">
        <v>800000</v>
      </c>
    </row>
    <row r="455" spans="1:4" ht="38.25">
      <c r="A455" s="86"/>
      <c r="B455" s="86"/>
      <c r="C455" s="340" t="s">
        <v>457</v>
      </c>
      <c r="D455" s="23">
        <v>240000</v>
      </c>
    </row>
    <row r="456" spans="1:4">
      <c r="A456" s="86"/>
      <c r="B456" s="86"/>
      <c r="C456" s="340" t="s">
        <v>458</v>
      </c>
      <c r="D456" s="23">
        <v>35000</v>
      </c>
    </row>
    <row r="457" spans="1:4" ht="25.5">
      <c r="A457" s="207" t="s">
        <v>286</v>
      </c>
      <c r="C457" s="340" t="s">
        <v>459</v>
      </c>
      <c r="D457" s="23">
        <v>200000</v>
      </c>
    </row>
    <row r="458" spans="1:4" ht="25.5">
      <c r="A458" s="86"/>
      <c r="B458" s="86"/>
      <c r="C458" s="340" t="s">
        <v>460</v>
      </c>
      <c r="D458" s="23">
        <v>20000</v>
      </c>
    </row>
    <row r="459" spans="1:4">
      <c r="A459" s="208" t="s">
        <v>287</v>
      </c>
      <c r="B459" s="86"/>
      <c r="C459" s="341" t="s">
        <v>461</v>
      </c>
      <c r="D459" s="27">
        <f>SUM(D460:D462)</f>
        <v>380000</v>
      </c>
    </row>
    <row r="460" spans="1:4" ht="25.5">
      <c r="A460" s="86"/>
      <c r="B460" s="86"/>
      <c r="C460" s="340" t="s">
        <v>462</v>
      </c>
      <c r="D460" s="21">
        <v>80000</v>
      </c>
    </row>
    <row r="461" spans="1:4">
      <c r="A461" s="86"/>
      <c r="B461" s="86"/>
      <c r="C461" s="340" t="s">
        <v>463</v>
      </c>
      <c r="D461" s="23">
        <v>50000</v>
      </c>
    </row>
    <row r="462" spans="1:4" ht="25.5">
      <c r="A462" s="205"/>
      <c r="B462" s="205"/>
      <c r="C462" s="340" t="s">
        <v>464</v>
      </c>
      <c r="D462" s="95">
        <v>250000</v>
      </c>
    </row>
    <row r="463" spans="1:4">
      <c r="A463" s="205"/>
      <c r="B463" s="205"/>
      <c r="C463" s="341" t="s">
        <v>465</v>
      </c>
      <c r="D463" s="106">
        <f>SUM(D464:D467)</f>
        <v>270000</v>
      </c>
    </row>
    <row r="464" spans="1:4" ht="25.5">
      <c r="A464" s="92"/>
      <c r="B464" s="189"/>
      <c r="C464" s="340" t="s">
        <v>466</v>
      </c>
      <c r="D464" s="97">
        <v>100000</v>
      </c>
    </row>
    <row r="465" spans="1:4" ht="25.5">
      <c r="A465" s="92"/>
      <c r="B465" s="189"/>
      <c r="C465" s="340" t="s">
        <v>467</v>
      </c>
      <c r="D465" s="97">
        <v>80000</v>
      </c>
    </row>
    <row r="466" spans="1:4" ht="25.5">
      <c r="A466" s="92"/>
      <c r="B466" s="189"/>
      <c r="C466" s="340" t="s">
        <v>468</v>
      </c>
      <c r="D466" s="97">
        <v>55000</v>
      </c>
    </row>
    <row r="467" spans="1:4">
      <c r="A467" s="92"/>
      <c r="B467" s="189"/>
      <c r="C467" s="340" t="s">
        <v>469</v>
      </c>
      <c r="D467" s="97">
        <v>35000</v>
      </c>
    </row>
    <row r="468" spans="1:4">
      <c r="A468" s="92"/>
      <c r="B468" s="189"/>
      <c r="C468" s="341" t="s">
        <v>470</v>
      </c>
      <c r="D468" s="198">
        <f>SUM(D469:D473)</f>
        <v>600000</v>
      </c>
    </row>
    <row r="469" spans="1:4">
      <c r="A469" s="92"/>
      <c r="B469" s="189"/>
      <c r="C469" s="340" t="s">
        <v>471</v>
      </c>
      <c r="D469" s="97">
        <v>90000</v>
      </c>
    </row>
    <row r="470" spans="1:4" ht="51">
      <c r="A470" s="92"/>
      <c r="B470" s="189"/>
      <c r="C470" s="340" t="s">
        <v>472</v>
      </c>
      <c r="D470" s="97">
        <v>140000</v>
      </c>
    </row>
    <row r="471" spans="1:4">
      <c r="A471" s="189"/>
      <c r="B471" s="189"/>
      <c r="C471" s="340" t="s">
        <v>473</v>
      </c>
      <c r="D471" s="97">
        <v>35000</v>
      </c>
    </row>
    <row r="472" spans="1:4" ht="25.5">
      <c r="A472" s="107"/>
      <c r="B472" s="189"/>
      <c r="C472" s="340" t="s">
        <v>474</v>
      </c>
      <c r="D472" s="191">
        <v>35000</v>
      </c>
    </row>
    <row r="473" spans="1:4" s="83" customFormat="1" ht="38.25">
      <c r="A473" s="148"/>
      <c r="B473" s="97"/>
      <c r="C473" s="340" t="s">
        <v>475</v>
      </c>
      <c r="D473" s="145">
        <v>300000</v>
      </c>
    </row>
    <row r="474" spans="1:4" s="83" customFormat="1">
      <c r="A474" s="148"/>
      <c r="B474" s="97"/>
      <c r="C474" s="341" t="s">
        <v>476</v>
      </c>
      <c r="D474" s="199">
        <f>SUM(D475:D477)</f>
        <v>245000</v>
      </c>
    </row>
    <row r="475" spans="1:4" s="83" customFormat="1">
      <c r="A475" s="148"/>
      <c r="B475" s="97"/>
      <c r="C475" s="340" t="s">
        <v>477</v>
      </c>
      <c r="D475" s="145">
        <v>130000</v>
      </c>
    </row>
    <row r="476" spans="1:4" s="83" customFormat="1">
      <c r="A476" s="148"/>
      <c r="B476" s="97"/>
      <c r="C476" s="340" t="s">
        <v>478</v>
      </c>
      <c r="D476" s="134">
        <v>80000</v>
      </c>
    </row>
    <row r="477" spans="1:4">
      <c r="A477" s="107"/>
      <c r="B477" s="189"/>
      <c r="C477" s="340" t="s">
        <v>479</v>
      </c>
      <c r="D477" s="97">
        <v>35000</v>
      </c>
    </row>
    <row r="478" spans="1:4">
      <c r="A478" s="92"/>
      <c r="B478" s="189"/>
      <c r="C478" s="198"/>
      <c r="D478" s="198"/>
    </row>
    <row r="479" spans="1:4">
      <c r="A479" s="92"/>
      <c r="B479" s="189"/>
      <c r="C479" s="198"/>
      <c r="D479" s="198"/>
    </row>
    <row r="480" spans="1:4">
      <c r="B480" s="207"/>
      <c r="C480" s="207"/>
      <c r="D480" s="207"/>
    </row>
    <row r="481" spans="2:4">
      <c r="B481" s="207"/>
      <c r="C481" s="207"/>
      <c r="D481" s="207"/>
    </row>
    <row r="482" spans="2:4">
      <c r="B482" s="207"/>
      <c r="C482" s="156" t="s">
        <v>102</v>
      </c>
      <c r="D482" s="157">
        <f>SUM(D483:D492)</f>
        <v>1530000</v>
      </c>
    </row>
    <row r="483" spans="2:4">
      <c r="B483" s="207"/>
      <c r="C483" s="206" t="s">
        <v>508</v>
      </c>
      <c r="D483" s="211">
        <v>200000</v>
      </c>
    </row>
    <row r="484" spans="2:4">
      <c r="B484" s="207"/>
      <c r="C484" s="209" t="s">
        <v>527</v>
      </c>
      <c r="D484" s="211">
        <v>200000</v>
      </c>
    </row>
    <row r="485" spans="2:4">
      <c r="B485" s="207"/>
      <c r="C485" s="209" t="s">
        <v>526</v>
      </c>
      <c r="D485" s="211">
        <v>170000</v>
      </c>
    </row>
    <row r="486" spans="2:4">
      <c r="B486" s="207"/>
      <c r="C486" s="158" t="s">
        <v>607</v>
      </c>
      <c r="D486" s="136">
        <v>150000</v>
      </c>
    </row>
    <row r="487" spans="2:4">
      <c r="B487" s="207"/>
      <c r="C487" s="63" t="s">
        <v>608</v>
      </c>
      <c r="D487" s="62">
        <v>250000</v>
      </c>
    </row>
    <row r="488" spans="2:4" ht="25.5">
      <c r="B488" s="207"/>
      <c r="C488" s="64" t="s">
        <v>410</v>
      </c>
      <c r="D488" s="271">
        <v>200000</v>
      </c>
    </row>
    <row r="489" spans="2:4">
      <c r="B489" s="207"/>
      <c r="C489" s="3"/>
      <c r="D489" s="210"/>
    </row>
    <row r="490" spans="2:4">
      <c r="B490" s="207"/>
      <c r="C490" s="3"/>
      <c r="D490" s="210"/>
    </row>
    <row r="491" spans="2:4">
      <c r="B491" s="207"/>
      <c r="C491" s="3"/>
      <c r="D491" s="210"/>
    </row>
    <row r="492" spans="2:4">
      <c r="B492" s="207"/>
      <c r="C492" s="211" t="s">
        <v>606</v>
      </c>
      <c r="D492" s="211">
        <v>360000</v>
      </c>
    </row>
    <row r="493" spans="2:4">
      <c r="B493" s="207"/>
      <c r="C493" s="146"/>
      <c r="D493" s="210"/>
    </row>
    <row r="494" spans="2:4">
      <c r="B494" s="207"/>
      <c r="C494" s="212"/>
      <c r="D494" s="207"/>
    </row>
    <row r="495" spans="2:4">
      <c r="B495" s="207"/>
      <c r="C495" s="157" t="s">
        <v>288</v>
      </c>
      <c r="D495" s="207"/>
    </row>
    <row r="496" spans="2:4">
      <c r="B496" s="207"/>
      <c r="C496" s="212"/>
      <c r="D496" s="207"/>
    </row>
    <row r="497" spans="2:4">
      <c r="B497" s="207"/>
      <c r="C497" s="207"/>
      <c r="D497" s="207"/>
    </row>
    <row r="498" spans="2:4" ht="13.5">
      <c r="B498" s="207"/>
      <c r="C498" s="213" t="s">
        <v>289</v>
      </c>
      <c r="D498" s="296">
        <f>D7+D34+D35+D36+D38+D41+D44+D49+D55+D65+D70+D72+D75+D78+D81+D86+D91+D95+D102+D119+D140+D143+D156+D161+D212+D216+D220+D224+D239+D259+D263+D272+D280+D292+D312+D344+D349+D352+D361+D364+D371+D383+D393+D397+D403+D408+D414+D423+D445+D482</f>
        <v>110559109</v>
      </c>
    </row>
    <row r="499" spans="2:4">
      <c r="C499" s="214"/>
      <c r="D499" s="207"/>
    </row>
    <row r="500" spans="2:4">
      <c r="C500" s="215" t="s">
        <v>290</v>
      </c>
      <c r="D500" s="215"/>
    </row>
    <row r="502" spans="2:4" s="83" customFormat="1"/>
    <row r="503" spans="2:4">
      <c r="C503" s="216" t="s">
        <v>291</v>
      </c>
    </row>
    <row r="504" spans="2:4">
      <c r="C504" s="216" t="s">
        <v>292</v>
      </c>
    </row>
    <row r="505" spans="2:4">
      <c r="C505" s="216" t="s">
        <v>293</v>
      </c>
    </row>
    <row r="506" spans="2:4">
      <c r="C506" s="216" t="s">
        <v>294</v>
      </c>
    </row>
    <row r="507" spans="2:4">
      <c r="C507" s="217" t="s">
        <v>295</v>
      </c>
    </row>
    <row r="509" spans="2:4">
      <c r="C509" s="218" t="s">
        <v>296</v>
      </c>
      <c r="D509" s="219"/>
    </row>
    <row r="511" spans="2:4">
      <c r="C511" s="220" t="s">
        <v>297</v>
      </c>
      <c r="D511" s="139"/>
    </row>
    <row r="512" spans="2:4">
      <c r="C512" s="221" t="s">
        <v>298</v>
      </c>
      <c r="D512" s="139"/>
    </row>
    <row r="513" spans="3:4" ht="13.5">
      <c r="C513" s="222" t="s">
        <v>299</v>
      </c>
      <c r="D513" s="223"/>
    </row>
    <row r="514" spans="3:4" ht="13.5">
      <c r="C514" s="224" t="s">
        <v>300</v>
      </c>
      <c r="D514" s="219"/>
    </row>
    <row r="515" spans="3:4" ht="13.5">
      <c r="C515" s="225" t="s">
        <v>301</v>
      </c>
      <c r="D515" s="223"/>
    </row>
    <row r="518" spans="3:4" ht="13.5">
      <c r="C518" s="226" t="s">
        <v>302</v>
      </c>
      <c r="D518" s="227"/>
    </row>
    <row r="519" spans="3:4">
      <c r="C519" s="228" t="s">
        <v>303</v>
      </c>
      <c r="D519" s="229"/>
    </row>
    <row r="520" spans="3:4">
      <c r="C520" s="208"/>
      <c r="D520" s="55"/>
    </row>
    <row r="521" spans="3:4" ht="13.5">
      <c r="C521" s="226" t="s">
        <v>304</v>
      </c>
      <c r="D521" s="227"/>
    </row>
    <row r="522" spans="3:4">
      <c r="C522" s="228" t="s">
        <v>305</v>
      </c>
      <c r="D522" s="229"/>
    </row>
    <row r="523" spans="3:4" ht="13.5">
      <c r="C523" s="230" t="s">
        <v>306</v>
      </c>
      <c r="D523" s="151"/>
    </row>
    <row r="524" spans="3:4" ht="13.5" thickBot="1"/>
    <row r="525" spans="3:4" ht="13.5" thickBot="1">
      <c r="C525" s="458" t="s">
        <v>307</v>
      </c>
      <c r="D525" s="459"/>
    </row>
    <row r="526" spans="3:4">
      <c r="C526" s="231" t="s">
        <v>302</v>
      </c>
      <c r="D526" s="232"/>
    </row>
    <row r="527" spans="3:4">
      <c r="C527" s="233" t="s">
        <v>303</v>
      </c>
      <c r="D527" s="151"/>
    </row>
    <row r="528" spans="3:4">
      <c r="C528" s="208"/>
      <c r="D528" s="55"/>
    </row>
    <row r="529" spans="3:4">
      <c r="C529" s="231" t="s">
        <v>304</v>
      </c>
      <c r="D529" s="232"/>
    </row>
    <row r="530" spans="3:4">
      <c r="C530" s="233" t="s">
        <v>305</v>
      </c>
      <c r="D530" s="151"/>
    </row>
    <row r="532" spans="3:4" ht="13.5">
      <c r="C532" s="230" t="s">
        <v>306</v>
      </c>
      <c r="D532" s="151"/>
    </row>
  </sheetData>
  <mergeCells count="7">
    <mergeCell ref="E5:H5"/>
    <mergeCell ref="C525:D525"/>
    <mergeCell ref="A2:D2"/>
    <mergeCell ref="A3:D3"/>
    <mergeCell ref="A5:A6"/>
    <mergeCell ref="C5:C6"/>
    <mergeCell ref="D5:D6"/>
  </mergeCells>
  <conditionalFormatting sqref="C89:C90 C54:C57">
    <cfRule type="expression" dxfId="14" priority="64" stopIfTrue="1">
      <formula>IF(#REF!=0,TRUE(),FALSE())</formula>
    </cfRule>
    <cfRule type="expression" dxfId="13" priority="65" stopIfTrue="1">
      <formula>IF(#REF!=1,TRUE(),FALSE())</formula>
    </cfRule>
    <cfRule type="expression" dxfId="12" priority="66" stopIfTrue="1">
      <formula>IF(#REF!=2,TRUE(),FALSE())</formula>
    </cfRule>
  </conditionalFormatting>
  <conditionalFormatting sqref="C211">
    <cfRule type="expression" dxfId="11" priority="61" stopIfTrue="1">
      <formula>IF(#REF!=0,TRUE(),FALSE())</formula>
    </cfRule>
    <cfRule type="expression" dxfId="10" priority="62" stopIfTrue="1">
      <formula>IF(#REF!=1,TRUE(),FALSE())</formula>
    </cfRule>
    <cfRule type="expression" dxfId="9" priority="63" stopIfTrue="1">
      <formula>IF(#REF!=2,TRUE(),FALSE())</formula>
    </cfRule>
  </conditionalFormatting>
  <conditionalFormatting sqref="C403:C405 C484:C485 C196:C197 C199:C203 C205:C208 C179:C186 C190:C192 C92:C93 C16:C28">
    <cfRule type="expression" dxfId="8" priority="58" stopIfTrue="1">
      <formula>IF(#REF!=0,TRUE(),FALSE())</formula>
    </cfRule>
    <cfRule type="expression" dxfId="7" priority="59" stopIfTrue="1">
      <formula>IF(#REF!=1,TRUE(),FALSE())</formula>
    </cfRule>
    <cfRule type="expression" dxfId="6" priority="60" stopIfTrue="1">
      <formula>IF(#REF!=2,TRUE(),FALSE())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40"/>
  <sheetViews>
    <sheetView topLeftCell="A16" workbookViewId="0">
      <selection activeCell="H33" sqref="H33"/>
    </sheetView>
  </sheetViews>
  <sheetFormatPr defaultColWidth="9.140625" defaultRowHeight="15"/>
  <cols>
    <col min="1" max="1" width="17.85546875" style="235" customWidth="1"/>
    <col min="2" max="2" width="45.42578125" style="235" customWidth="1"/>
    <col min="3" max="3" width="12.28515625" style="235" customWidth="1"/>
    <col min="4" max="16384" width="9.140625" style="235"/>
  </cols>
  <sheetData>
    <row r="3" spans="1:3">
      <c r="B3" s="251" t="s">
        <v>310</v>
      </c>
      <c r="C3" s="251" t="s">
        <v>308</v>
      </c>
    </row>
    <row r="5" spans="1:3">
      <c r="A5" s="235" t="s">
        <v>169</v>
      </c>
    </row>
    <row r="6" spans="1:3" ht="19.5" customHeight="1">
      <c r="B6" s="252" t="s">
        <v>309</v>
      </c>
      <c r="C6" s="65">
        <v>600000</v>
      </c>
    </row>
    <row r="7" spans="1:3" ht="29.25" customHeight="1">
      <c r="B7" s="252" t="s">
        <v>426</v>
      </c>
      <c r="C7" s="71">
        <v>100000</v>
      </c>
    </row>
    <row r="8" spans="1:3">
      <c r="A8" s="235" t="s">
        <v>161</v>
      </c>
      <c r="B8" s="253" t="s">
        <v>320</v>
      </c>
      <c r="C8" s="244"/>
    </row>
    <row r="9" spans="1:3">
      <c r="B9" s="253" t="s">
        <v>322</v>
      </c>
      <c r="C9" s="244"/>
    </row>
    <row r="10" spans="1:3">
      <c r="A10" s="235" t="s">
        <v>166</v>
      </c>
    </row>
    <row r="11" spans="1:3" ht="24.75" customHeight="1">
      <c r="B11" s="330" t="s">
        <v>430</v>
      </c>
      <c r="C11" s="244">
        <v>25000</v>
      </c>
    </row>
    <row r="12" spans="1:3" ht="26.25">
      <c r="B12" s="330" t="s">
        <v>431</v>
      </c>
      <c r="C12" s="244">
        <v>30000</v>
      </c>
    </row>
    <row r="13" spans="1:3">
      <c r="B13" s="257" t="s">
        <v>324</v>
      </c>
      <c r="C13" s="244">
        <v>400000</v>
      </c>
    </row>
    <row r="14" spans="1:3">
      <c r="B14" s="330" t="s">
        <v>432</v>
      </c>
      <c r="C14" s="245">
        <v>30000</v>
      </c>
    </row>
    <row r="15" spans="1:3">
      <c r="A15" s="235" t="s">
        <v>167</v>
      </c>
      <c r="B15" s="257" t="s">
        <v>427</v>
      </c>
      <c r="C15" s="245">
        <f>3500000+200000</f>
        <v>3700000</v>
      </c>
    </row>
    <row r="17" spans="1:3">
      <c r="A17" s="235" t="s">
        <v>186</v>
      </c>
      <c r="B17" s="254" t="s">
        <v>435</v>
      </c>
      <c r="C17" s="65">
        <v>600000</v>
      </c>
    </row>
    <row r="18" spans="1:3" ht="43.5" customHeight="1">
      <c r="B18" s="332" t="s">
        <v>436</v>
      </c>
      <c r="C18" s="65">
        <v>200000</v>
      </c>
    </row>
    <row r="19" spans="1:3" ht="30">
      <c r="B19" s="333" t="s">
        <v>438</v>
      </c>
      <c r="C19" s="71">
        <v>200000</v>
      </c>
    </row>
    <row r="20" spans="1:3" ht="45">
      <c r="B20" s="255" t="s">
        <v>437</v>
      </c>
      <c r="C20" s="331">
        <v>300000</v>
      </c>
    </row>
    <row r="21" spans="1:3">
      <c r="C21" s="242"/>
    </row>
    <row r="22" spans="1:3">
      <c r="A22" s="235" t="s">
        <v>168</v>
      </c>
      <c r="B22" s="252" t="s">
        <v>443</v>
      </c>
      <c r="C22" s="65">
        <v>500000</v>
      </c>
    </row>
    <row r="23" spans="1:3">
      <c r="B23" s="256" t="s">
        <v>442</v>
      </c>
      <c r="C23" s="71">
        <v>170000</v>
      </c>
    </row>
    <row r="24" spans="1:3" ht="30">
      <c r="B24" s="252" t="s">
        <v>444</v>
      </c>
      <c r="C24" s="70">
        <v>500000</v>
      </c>
    </row>
    <row r="25" spans="1:3" ht="30">
      <c r="B25" s="256" t="s">
        <v>445</v>
      </c>
      <c r="C25" s="337">
        <v>500000</v>
      </c>
    </row>
    <row r="26" spans="1:3">
      <c r="B26" s="338" t="s">
        <v>446</v>
      </c>
      <c r="C26" s="70">
        <v>160000</v>
      </c>
    </row>
    <row r="27" spans="1:3">
      <c r="A27" s="235" t="s">
        <v>123</v>
      </c>
      <c r="C27" s="242"/>
    </row>
    <row r="28" spans="1:3">
      <c r="B28" s="334" t="s">
        <v>428</v>
      </c>
      <c r="C28" s="335">
        <v>95000</v>
      </c>
    </row>
    <row r="29" spans="1:3">
      <c r="B29" s="250" t="s">
        <v>429</v>
      </c>
      <c r="C29" s="244">
        <v>40000</v>
      </c>
    </row>
    <row r="30" spans="1:3">
      <c r="A30" s="235" t="s">
        <v>185</v>
      </c>
      <c r="C30" s="242"/>
    </row>
    <row r="31" spans="1:3">
      <c r="B31" s="336" t="s">
        <v>433</v>
      </c>
      <c r="C31" s="244">
        <v>500000</v>
      </c>
    </row>
    <row r="32" spans="1:3">
      <c r="B32" s="336" t="s">
        <v>434</v>
      </c>
      <c r="C32" s="244">
        <v>70000</v>
      </c>
    </row>
    <row r="33" spans="1:3">
      <c r="C33" s="242"/>
    </row>
    <row r="34" spans="1:3">
      <c r="A34" s="235" t="s">
        <v>121</v>
      </c>
      <c r="B34" s="250" t="s">
        <v>428</v>
      </c>
      <c r="C34" s="244">
        <v>430000</v>
      </c>
    </row>
    <row r="35" spans="1:3">
      <c r="C35" s="242"/>
    </row>
    <row r="36" spans="1:3">
      <c r="A36" s="235" t="s">
        <v>341</v>
      </c>
      <c r="B36" s="250" t="s">
        <v>528</v>
      </c>
      <c r="C36" s="244">
        <v>1800000</v>
      </c>
    </row>
    <row r="37" spans="1:3">
      <c r="C37" s="242"/>
    </row>
    <row r="38" spans="1:3">
      <c r="C38" s="242"/>
    </row>
    <row r="39" spans="1:3">
      <c r="C39" s="242"/>
    </row>
    <row r="40" spans="1:3">
      <c r="C40" s="2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</vt:lpstr>
      <vt:lpstr>до 500 тр</vt:lpstr>
      <vt:lpstr>ремонты</vt:lpstr>
    </vt:vector>
  </TitlesOfParts>
  <Company>Almazergienbank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kirillina_tn</dc:creator>
  <cp:lastModifiedBy>kirillina_tn</cp:lastModifiedBy>
  <cp:lastPrinted>2019-12-17T02:21:05Z</cp:lastPrinted>
  <dcterms:created xsi:type="dcterms:W3CDTF">2016-12-12T07:09:51Z</dcterms:created>
  <dcterms:modified xsi:type="dcterms:W3CDTF">2020-03-10T00:34:51Z</dcterms:modified>
</cp:coreProperties>
</file>